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0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N\Documents\yakisaba\修論\本文\figure\"/>
    </mc:Choice>
  </mc:AlternateContent>
  <xr:revisionPtr revIDLastSave="0" documentId="13_ncr:1_{5BD094AA-3E09-4BCD-8AB1-42203A689AF9}" xr6:coauthVersionLast="40" xr6:coauthVersionMax="40" xr10:uidLastSave="{00000000-0000-0000-0000-000000000000}"/>
  <bookViews>
    <workbookView xWindow="1545" yWindow="0" windowWidth="0" windowHeight="9750" firstSheet="1" activeTab="3" xr2:uid="{8FA5C80A-40FE-475A-86CA-23056C741A62}"/>
  </bookViews>
  <sheets>
    <sheet name="3QW FP 先発先行 18017納品120um厚" sheetId="6" r:id="rId1"/>
    <sheet name="3QW FP 先発先行 short cavity 60um厚" sheetId="9" r:id="rId2"/>
    <sheet name="10QW FP 後発後行　180427へき開　120um厚" sheetId="2" r:id="rId3"/>
    <sheet name="Sheet1" sheetId="10" r:id="rId4"/>
    <sheet name="3QW FP 後発後行　120um厚" sheetId="7" r:id="rId5"/>
    <sheet name="日記" sheetId="8" r:id="rId6"/>
    <sheet name="3QW" sheetId="1" r:id="rId7"/>
    <sheet name="Sheet3" sheetId="3" r:id="rId8"/>
    <sheet name="Sheet5" sheetId="5" r:id="rId9"/>
    <sheet name="Sheet4" sheetId="4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8" i="10" l="1"/>
  <c r="I9" i="10"/>
  <c r="I10" i="10"/>
  <c r="I11" i="10"/>
  <c r="I12" i="10"/>
  <c r="I13" i="10"/>
  <c r="I14" i="10"/>
  <c r="I15" i="10"/>
  <c r="I16" i="10"/>
  <c r="I17" i="10"/>
  <c r="J17" i="10" s="1"/>
  <c r="K17" i="10" s="1"/>
  <c r="I6" i="10"/>
  <c r="I7" i="10"/>
  <c r="I3" i="10"/>
  <c r="I4" i="10"/>
  <c r="I5" i="10"/>
  <c r="D9" i="10"/>
  <c r="D3" i="10"/>
  <c r="G6" i="6"/>
  <c r="G7" i="6"/>
  <c r="G7" i="9"/>
  <c r="L7" i="9"/>
  <c r="K7" i="9"/>
  <c r="K32" i="9"/>
  <c r="L11" i="6" l="1"/>
  <c r="L12" i="6"/>
  <c r="L18" i="6"/>
  <c r="L19" i="6"/>
  <c r="L20" i="6"/>
  <c r="L21" i="6"/>
  <c r="L27" i="6"/>
  <c r="L34" i="6"/>
  <c r="G27" i="9"/>
  <c r="H27" i="9" s="1"/>
  <c r="G23" i="9"/>
  <c r="H23" i="9"/>
  <c r="H28" i="9"/>
  <c r="H30" i="9"/>
  <c r="H25" i="6"/>
  <c r="H17" i="6"/>
  <c r="H15" i="6"/>
  <c r="G8" i="9"/>
  <c r="H8" i="9" s="1"/>
  <c r="H7" i="9"/>
  <c r="I4" i="9"/>
  <c r="G32" i="9"/>
  <c r="H32" i="9" s="1"/>
  <c r="G31" i="9"/>
  <c r="H31" i="9" s="1"/>
  <c r="G30" i="9"/>
  <c r="G29" i="9"/>
  <c r="H29" i="9" s="1"/>
  <c r="G28" i="9"/>
  <c r="G26" i="9"/>
  <c r="H26" i="9" s="1"/>
  <c r="G25" i="9"/>
  <c r="H25" i="9" s="1"/>
  <c r="G24" i="9"/>
  <c r="H24" i="9" s="1"/>
  <c r="G10" i="9"/>
  <c r="H10" i="9" s="1"/>
  <c r="G9" i="9"/>
  <c r="H9" i="9" s="1"/>
  <c r="G6" i="9"/>
  <c r="I4" i="6"/>
  <c r="H7" i="6"/>
  <c r="G8" i="6"/>
  <c r="H8" i="6" s="1"/>
  <c r="G9" i="6"/>
  <c r="H9" i="6" s="1"/>
  <c r="G10" i="6"/>
  <c r="H10" i="6" s="1"/>
  <c r="G13" i="6"/>
  <c r="H13" i="6" s="1"/>
  <c r="G14" i="6"/>
  <c r="H14" i="6" s="1"/>
  <c r="G15" i="6"/>
  <c r="G16" i="6"/>
  <c r="H16" i="6" s="1"/>
  <c r="G17" i="6"/>
  <c r="G22" i="6"/>
  <c r="H22" i="6" s="1"/>
  <c r="G23" i="6"/>
  <c r="H23" i="6" s="1"/>
  <c r="G24" i="6"/>
  <c r="H24" i="6" s="1"/>
  <c r="G25" i="6"/>
  <c r="G26" i="6"/>
  <c r="H26" i="6" s="1"/>
  <c r="G28" i="6"/>
  <c r="H28" i="6" s="1"/>
  <c r="G29" i="6"/>
  <c r="H29" i="6" s="1"/>
  <c r="G30" i="6"/>
  <c r="H30" i="6" s="1"/>
  <c r="G31" i="6"/>
  <c r="H31" i="6" s="1"/>
  <c r="G32" i="6"/>
  <c r="H32" i="6" s="1"/>
  <c r="G33" i="6"/>
  <c r="H33" i="6" s="1"/>
  <c r="H6" i="6"/>
  <c r="S27" i="3"/>
  <c r="S26" i="3"/>
  <c r="I3" i="3"/>
  <c r="I4" i="3"/>
  <c r="I5" i="3"/>
  <c r="I6" i="3"/>
  <c r="I7" i="3"/>
  <c r="I8" i="3"/>
  <c r="I9" i="3"/>
  <c r="I10" i="3"/>
  <c r="I11" i="3"/>
  <c r="I12" i="3"/>
  <c r="I13" i="3"/>
  <c r="I14" i="3"/>
  <c r="I15" i="3"/>
  <c r="I16" i="3"/>
  <c r="I17" i="3"/>
  <c r="I18" i="3"/>
  <c r="I19" i="3"/>
  <c r="I20" i="3"/>
  <c r="I21" i="3"/>
  <c r="I22" i="3"/>
  <c r="I23" i="3"/>
  <c r="I24" i="3"/>
  <c r="I25" i="3"/>
  <c r="I26" i="3"/>
  <c r="I27" i="3"/>
  <c r="I28" i="3"/>
  <c r="I29" i="3"/>
  <c r="I30" i="3"/>
  <c r="I31" i="3"/>
  <c r="I32" i="3"/>
  <c r="I33" i="3"/>
  <c r="I34" i="3"/>
  <c r="I35" i="3"/>
  <c r="I36" i="3"/>
  <c r="I2" i="3"/>
  <c r="H3" i="3"/>
  <c r="H4" i="3"/>
  <c r="H5" i="3"/>
  <c r="H6" i="3"/>
  <c r="H7" i="3"/>
  <c r="H8" i="3"/>
  <c r="H9" i="3"/>
  <c r="H10" i="3"/>
  <c r="H11" i="3"/>
  <c r="H12" i="3"/>
  <c r="H13" i="3"/>
  <c r="H14" i="3"/>
  <c r="H15" i="3"/>
  <c r="H16" i="3"/>
  <c r="H17" i="3"/>
  <c r="H18" i="3"/>
  <c r="H19" i="3"/>
  <c r="H20" i="3"/>
  <c r="H21" i="3"/>
  <c r="H22" i="3"/>
  <c r="H23" i="3"/>
  <c r="H24" i="3"/>
  <c r="H25" i="3"/>
  <c r="H26" i="3"/>
  <c r="H27" i="3"/>
  <c r="H28" i="3"/>
  <c r="H29" i="3"/>
  <c r="H30" i="3"/>
  <c r="H31" i="3"/>
  <c r="H32" i="3"/>
  <c r="H33" i="3"/>
  <c r="H34" i="3"/>
  <c r="H35" i="3"/>
  <c r="H36" i="3"/>
  <c r="H2" i="3"/>
  <c r="K23" i="9"/>
  <c r="L23" i="9" s="1"/>
  <c r="K8" i="9"/>
  <c r="L8" i="9" s="1"/>
  <c r="K9" i="9"/>
  <c r="L9" i="9" s="1"/>
  <c r="K10" i="9"/>
  <c r="L10" i="9" s="1"/>
  <c r="J4" i="2"/>
  <c r="K24" i="9"/>
  <c r="L24" i="9" s="1"/>
  <c r="K25" i="9"/>
  <c r="L25" i="9" s="1"/>
  <c r="K26" i="9"/>
  <c r="L26" i="9" s="1"/>
  <c r="K27" i="9"/>
  <c r="L27" i="9" s="1"/>
  <c r="K29" i="9"/>
  <c r="L29" i="9" s="1"/>
  <c r="K30" i="9"/>
  <c r="L30" i="9" s="1"/>
  <c r="K31" i="9"/>
  <c r="L31" i="9" s="1"/>
  <c r="L32" i="9"/>
  <c r="K28" i="9"/>
  <c r="L28" i="9" s="1"/>
  <c r="J29" i="7"/>
  <c r="J28" i="7"/>
  <c r="J27" i="7"/>
  <c r="J26" i="7"/>
  <c r="J25" i="7"/>
  <c r="J24" i="7"/>
  <c r="J23" i="7"/>
  <c r="J22" i="7"/>
  <c r="J21" i="7"/>
  <c r="J20" i="7"/>
  <c r="J19" i="7"/>
  <c r="J6" i="7"/>
  <c r="J5" i="7"/>
  <c r="J4" i="7"/>
  <c r="J3" i="7"/>
  <c r="J2" i="7"/>
  <c r="K33" i="6"/>
  <c r="L33" i="6" s="1"/>
  <c r="K32" i="6"/>
  <c r="L32" i="6" s="1"/>
  <c r="K31" i="6"/>
  <c r="L31" i="6" s="1"/>
  <c r="K30" i="6"/>
  <c r="L30" i="6" s="1"/>
  <c r="K29" i="6"/>
  <c r="L29" i="6" s="1"/>
  <c r="K28" i="6"/>
  <c r="L28" i="6" s="1"/>
  <c r="K26" i="6"/>
  <c r="L26" i="6" s="1"/>
  <c r="K25" i="6"/>
  <c r="L25" i="6" s="1"/>
  <c r="K24" i="6"/>
  <c r="L24" i="6" s="1"/>
  <c r="K23" i="6"/>
  <c r="L23" i="6" s="1"/>
  <c r="K22" i="6"/>
  <c r="L22" i="6" s="1"/>
  <c r="K17" i="6"/>
  <c r="L17" i="6" s="1"/>
  <c r="K16" i="6"/>
  <c r="L16" i="6" s="1"/>
  <c r="K15" i="6"/>
  <c r="L15" i="6" s="1"/>
  <c r="K14" i="6"/>
  <c r="L14" i="6" s="1"/>
  <c r="K13" i="6"/>
  <c r="L13" i="6" s="1"/>
  <c r="K10" i="6"/>
  <c r="L10" i="6" s="1"/>
  <c r="K9" i="6"/>
  <c r="L9" i="6" s="1"/>
  <c r="K8" i="6"/>
  <c r="L8" i="6" s="1"/>
  <c r="K7" i="6"/>
  <c r="L7" i="6" s="1"/>
  <c r="K6" i="6"/>
  <c r="L6" i="6" s="1"/>
  <c r="J34" i="2"/>
  <c r="J35" i="2"/>
  <c r="J36" i="2"/>
  <c r="J37" i="2"/>
  <c r="J38" i="2"/>
  <c r="J39" i="2"/>
  <c r="J13" i="2" l="1"/>
  <c r="J12" i="2"/>
  <c r="J11" i="2"/>
  <c r="J10" i="2"/>
  <c r="J9" i="2"/>
  <c r="S9" i="1" l="1"/>
  <c r="R9" i="1"/>
  <c r="Q9" i="1"/>
  <c r="P9" i="1"/>
  <c r="O9" i="1"/>
  <c r="O30" i="1"/>
  <c r="S30" i="1"/>
  <c r="R30" i="1"/>
  <c r="Q30" i="1"/>
  <c r="P30" i="1"/>
  <c r="I55" i="2"/>
  <c r="J55" i="2"/>
  <c r="G55" i="2"/>
  <c r="H55" i="2"/>
  <c r="J7" i="2"/>
  <c r="J15" i="2"/>
  <c r="J16" i="2"/>
  <c r="J17" i="2"/>
  <c r="J18" i="2"/>
  <c r="J19" i="2"/>
  <c r="J23" i="2"/>
  <c r="J24" i="2"/>
  <c r="J25" i="2"/>
  <c r="J26" i="2"/>
  <c r="F55" i="2"/>
  <c r="J8" i="4"/>
  <c r="J9" i="4"/>
  <c r="J10" i="4"/>
  <c r="J7" i="4"/>
  <c r="L7" i="4"/>
  <c r="M7" i="4"/>
  <c r="N7" i="4"/>
  <c r="O7" i="4"/>
  <c r="L8" i="4"/>
  <c r="M8" i="4"/>
  <c r="N8" i="4"/>
  <c r="O8" i="4"/>
  <c r="L9" i="4"/>
  <c r="M9" i="4"/>
  <c r="N9" i="4"/>
  <c r="O9" i="4"/>
  <c r="L10" i="4"/>
  <c r="M10" i="4"/>
  <c r="N10" i="4"/>
  <c r="O10" i="4"/>
  <c r="K8" i="4"/>
  <c r="K9" i="4"/>
  <c r="K10" i="4"/>
  <c r="K7" i="4"/>
  <c r="I45" i="1"/>
  <c r="I44" i="1"/>
  <c r="I43" i="1"/>
  <c r="I42" i="1"/>
  <c r="I41" i="1"/>
  <c r="I40" i="1"/>
  <c r="I39" i="1"/>
  <c r="I38" i="1"/>
  <c r="I37" i="1"/>
  <c r="I36" i="1"/>
  <c r="I35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</calcChain>
</file>

<file path=xl/sharedStrings.xml><?xml version="1.0" encoding="utf-8"?>
<sst xmlns="http://schemas.openxmlformats.org/spreadsheetml/2006/main" count="942" uniqueCount="232">
  <si>
    <t>ridge number</t>
    <phoneticPr fontId="1"/>
  </si>
  <si>
    <t>cavity length(um)</t>
    <phoneticPr fontId="1"/>
  </si>
  <si>
    <t>ridge width(um)</t>
    <phoneticPr fontId="1"/>
  </si>
  <si>
    <t>I threshold(mA)</t>
    <phoneticPr fontId="1"/>
  </si>
  <si>
    <t>i_d(W/A)</t>
    <phoneticPr fontId="1"/>
  </si>
  <si>
    <t>抵抗(ohm)</t>
    <rPh sb="0" eb="2">
      <t>テイコウ</t>
    </rPh>
    <phoneticPr fontId="1"/>
  </si>
  <si>
    <t>微分抵抗(ohm)</t>
    <rPh sb="0" eb="2">
      <t>ビブン</t>
    </rPh>
    <rPh sb="2" eb="4">
      <t>テイコウ</t>
    </rPh>
    <phoneticPr fontId="1"/>
  </si>
  <si>
    <t>閾値電流密度(kA/cm^2)</t>
    <rPh sb="0" eb="2">
      <t>シキイチ</t>
    </rPh>
    <rPh sb="2" eb="4">
      <t>デンリュウ</t>
    </rPh>
    <rPh sb="4" eb="6">
      <t>ミツド</t>
    </rPh>
    <phoneticPr fontId="1"/>
  </si>
  <si>
    <t>プローブ</t>
    <phoneticPr fontId="1"/>
  </si>
  <si>
    <t>破壊状況</t>
    <rPh sb="0" eb="2">
      <t>ハカイ</t>
    </rPh>
    <rPh sb="2" eb="4">
      <t>ジョウキョウ</t>
    </rPh>
    <phoneticPr fontId="1"/>
  </si>
  <si>
    <t>pad</t>
    <phoneticPr fontId="1"/>
  </si>
  <si>
    <t>3QW先発先行bar01</t>
    <rPh sb="3" eb="5">
      <t>センパツ</t>
    </rPh>
    <rPh sb="5" eb="7">
      <t>センコウ</t>
    </rPh>
    <phoneticPr fontId="1"/>
  </si>
  <si>
    <t>バー</t>
    <phoneticPr fontId="1"/>
  </si>
  <si>
    <t>3QW先発先行bar04</t>
    <rPh sb="3" eb="5">
      <t>センパツ</t>
    </rPh>
    <rPh sb="5" eb="7">
      <t>センコウ</t>
    </rPh>
    <phoneticPr fontId="1"/>
  </si>
  <si>
    <t>3QW先発先行bar09</t>
    <rPh sb="3" eb="5">
      <t>センパツ</t>
    </rPh>
    <rPh sb="5" eb="7">
      <t>センコウ</t>
    </rPh>
    <phoneticPr fontId="1"/>
  </si>
  <si>
    <t>3QW先発先行bar11</t>
    <rPh sb="3" eb="5">
      <t>センパツ</t>
    </rPh>
    <rPh sb="5" eb="7">
      <t>センコウ</t>
    </rPh>
    <phoneticPr fontId="1"/>
  </si>
  <si>
    <t>3QW後発後行bar19</t>
    <rPh sb="3" eb="5">
      <t>コウハツ</t>
    </rPh>
    <rPh sb="5" eb="6">
      <t>コウ</t>
    </rPh>
    <rPh sb="6" eb="7">
      <t>コウ</t>
    </rPh>
    <phoneticPr fontId="1"/>
  </si>
  <si>
    <t>3QW後発後行bar10</t>
    <rPh sb="3" eb="5">
      <t>コウハツ</t>
    </rPh>
    <rPh sb="5" eb="6">
      <t>コウ</t>
    </rPh>
    <rPh sb="6" eb="7">
      <t>コウ</t>
    </rPh>
    <phoneticPr fontId="1"/>
  </si>
  <si>
    <t>3QW後発後行bar09</t>
    <rPh sb="3" eb="5">
      <t>コウハツ</t>
    </rPh>
    <rPh sb="5" eb="6">
      <t>コウ</t>
    </rPh>
    <rPh sb="6" eb="7">
      <t>コウ</t>
    </rPh>
    <phoneticPr fontId="1"/>
  </si>
  <si>
    <t>-</t>
    <phoneticPr fontId="1"/>
  </si>
  <si>
    <t>ridge</t>
    <phoneticPr fontId="1"/>
  </si>
  <si>
    <t>10WQ後発後行bar_c</t>
    <rPh sb="4" eb="6">
      <t>コウハツ</t>
    </rPh>
    <rPh sb="6" eb="7">
      <t>コウ</t>
    </rPh>
    <rPh sb="7" eb="8">
      <t>コウ</t>
    </rPh>
    <phoneticPr fontId="1"/>
  </si>
  <si>
    <t>測定中にbridge切れた</t>
    <rPh sb="0" eb="3">
      <t>ソクテイチュウ</t>
    </rPh>
    <rPh sb="10" eb="11">
      <t>キ</t>
    </rPh>
    <phoneticPr fontId="1"/>
  </si>
  <si>
    <t>10QW後発後行bar_f</t>
    <rPh sb="4" eb="6">
      <t>コウハツ</t>
    </rPh>
    <rPh sb="6" eb="7">
      <t>コウ</t>
    </rPh>
    <rPh sb="7" eb="8">
      <t>コウ</t>
    </rPh>
    <phoneticPr fontId="1"/>
  </si>
  <si>
    <t>10QW後発後行bar_m</t>
    <rPh sb="4" eb="6">
      <t>コウハツ</t>
    </rPh>
    <rPh sb="6" eb="7">
      <t>コウ</t>
    </rPh>
    <rPh sb="7" eb="8">
      <t>コウ</t>
    </rPh>
    <phoneticPr fontId="1"/>
  </si>
  <si>
    <t>10QW後発後行bar_i</t>
    <rPh sb="4" eb="6">
      <t>コウハツ</t>
    </rPh>
    <rPh sb="6" eb="7">
      <t>コウ</t>
    </rPh>
    <rPh sb="7" eb="8">
      <t>コウ</t>
    </rPh>
    <phoneticPr fontId="1"/>
  </si>
  <si>
    <t>発振していない</t>
    <rPh sb="0" eb="2">
      <t>ハッシン</t>
    </rPh>
    <phoneticPr fontId="1"/>
  </si>
  <si>
    <t>さちった</t>
    <phoneticPr fontId="1"/>
  </si>
  <si>
    <t>N1_Ith</t>
    <phoneticPr fontId="1"/>
  </si>
  <si>
    <t>N2_Ith</t>
  </si>
  <si>
    <t>N3_Ith</t>
  </si>
  <si>
    <t>N4_Ith</t>
  </si>
  <si>
    <t>N5_Ith</t>
  </si>
  <si>
    <t>N6_Ith</t>
  </si>
  <si>
    <t>x_CL</t>
    <phoneticPr fontId="1"/>
  </si>
  <si>
    <t>閾値電流</t>
    <rPh sb="0" eb="2">
      <t>シキイチ</t>
    </rPh>
    <rPh sb="2" eb="4">
      <t>デンリュウ</t>
    </rPh>
    <phoneticPr fontId="1"/>
  </si>
  <si>
    <t>i_D</t>
    <phoneticPr fontId="1"/>
  </si>
  <si>
    <t>閾値電流密度</t>
    <rPh sb="0" eb="2">
      <t>シキイチ</t>
    </rPh>
    <rPh sb="2" eb="4">
      <t>デンリュウ</t>
    </rPh>
    <rPh sb="4" eb="6">
      <t>ミツド</t>
    </rPh>
    <phoneticPr fontId="1"/>
  </si>
  <si>
    <t>N1_i_d</t>
    <phoneticPr fontId="1"/>
  </si>
  <si>
    <t>N2_i_d</t>
  </si>
  <si>
    <t>N3_i_d</t>
  </si>
  <si>
    <t>N4_i_d</t>
  </si>
  <si>
    <t>N5_i_d</t>
  </si>
  <si>
    <t>N6_i_d</t>
  </si>
  <si>
    <t>N1_j_th</t>
    <phoneticPr fontId="1"/>
  </si>
  <si>
    <t>N2_j_th</t>
  </si>
  <si>
    <t>N3_j_th</t>
  </si>
  <si>
    <t>N4_j_th</t>
  </si>
  <si>
    <t>N5_j_th</t>
  </si>
  <si>
    <t>N6_j_th</t>
  </si>
  <si>
    <t>N1_R</t>
    <phoneticPr fontId="1"/>
  </si>
  <si>
    <t>N2_R</t>
  </si>
  <si>
    <t>N3_R</t>
  </si>
  <si>
    <t>N4_R</t>
  </si>
  <si>
    <t>N5_R</t>
  </si>
  <si>
    <t>N6_R</t>
  </si>
  <si>
    <t>N1_dif_R</t>
    <phoneticPr fontId="1"/>
  </si>
  <si>
    <t>N2_dif_R</t>
  </si>
  <si>
    <t>N3_dif_R</t>
  </si>
  <si>
    <t>N4_dif_R</t>
  </si>
  <si>
    <t>N5_dif_R</t>
  </si>
  <si>
    <t>N6_dif_R</t>
  </si>
  <si>
    <t>計</t>
    <rPh sb="0" eb="1">
      <t>ケイ</t>
    </rPh>
    <phoneticPr fontId="1"/>
  </si>
  <si>
    <t>全素子数</t>
    <rPh sb="0" eb="1">
      <t>ゼン</t>
    </rPh>
    <rPh sb="1" eb="3">
      <t>ソシ</t>
    </rPh>
    <rPh sb="3" eb="4">
      <t>スウ</t>
    </rPh>
    <phoneticPr fontId="1"/>
  </si>
  <si>
    <t>pad発振</t>
    <rPh sb="3" eb="5">
      <t>ハッシン</t>
    </rPh>
    <phoneticPr fontId="1"/>
  </si>
  <si>
    <t>ridge発振</t>
    <rPh sb="5" eb="7">
      <t>ハッシン</t>
    </rPh>
    <phoneticPr fontId="1"/>
  </si>
  <si>
    <t>発振せず</t>
    <rPh sb="0" eb="2">
      <t>ハッシン</t>
    </rPh>
    <phoneticPr fontId="1"/>
  </si>
  <si>
    <t>まだridge触っていない</t>
    <rPh sb="7" eb="8">
      <t>サワ</t>
    </rPh>
    <phoneticPr fontId="1"/>
  </si>
  <si>
    <t>共振基長</t>
    <rPh sb="0" eb="2">
      <t>キョウシン</t>
    </rPh>
    <rPh sb="2" eb="3">
      <t>モト</t>
    </rPh>
    <rPh sb="3" eb="4">
      <t>ナガ</t>
    </rPh>
    <phoneticPr fontId="1"/>
  </si>
  <si>
    <t>抵抗やslopeを出すのに使った電流値</t>
    <rPh sb="0" eb="2">
      <t>テイコウ</t>
    </rPh>
    <rPh sb="9" eb="10">
      <t>ダ</t>
    </rPh>
    <rPh sb="13" eb="14">
      <t>ツカ</t>
    </rPh>
    <rPh sb="16" eb="19">
      <t>デンリュウチ</t>
    </rPh>
    <phoneticPr fontId="1"/>
  </si>
  <si>
    <t>cavity length</t>
    <phoneticPr fontId="1"/>
  </si>
  <si>
    <t>I threshold_r1.5</t>
    <phoneticPr fontId="1"/>
  </si>
  <si>
    <t>i_d_r1.5</t>
    <phoneticPr fontId="1"/>
  </si>
  <si>
    <t>R_r1.5</t>
    <phoneticPr fontId="1"/>
  </si>
  <si>
    <t>dif_R_r1.5</t>
    <phoneticPr fontId="1"/>
  </si>
  <si>
    <t>Jth_r1.5</t>
    <phoneticPr fontId="1"/>
  </si>
  <si>
    <t>pad</t>
  </si>
  <si>
    <t>3QW後発後行bar16</t>
    <rPh sb="3" eb="5">
      <t>コウハツ</t>
    </rPh>
    <rPh sb="5" eb="6">
      <t>コウ</t>
    </rPh>
    <rPh sb="6" eb="7">
      <t>コウ</t>
    </rPh>
    <phoneticPr fontId="1"/>
  </si>
  <si>
    <t>ridge width_1.5</t>
    <phoneticPr fontId="1"/>
  </si>
  <si>
    <t>-</t>
    <phoneticPr fontId="1"/>
  </si>
  <si>
    <t>10WQ後発後行bar_d</t>
    <rPh sb="4" eb="6">
      <t>コウハツ</t>
    </rPh>
    <rPh sb="6" eb="7">
      <t>コウ</t>
    </rPh>
    <rPh sb="7" eb="8">
      <t>コウ</t>
    </rPh>
    <phoneticPr fontId="1"/>
  </si>
  <si>
    <t>padの導通をとるためにはridgeにさわってなじませる必要あり</t>
    <rPh sb="4" eb="6">
      <t>ドウツウ</t>
    </rPh>
    <rPh sb="28" eb="30">
      <t>ヒツヨウ</t>
    </rPh>
    <phoneticPr fontId="1"/>
  </si>
  <si>
    <t>※内すでに3つbridge破壊</t>
    <rPh sb="1" eb="2">
      <t>ウチ</t>
    </rPh>
    <rPh sb="13" eb="15">
      <t>ハカイ</t>
    </rPh>
    <phoneticPr fontId="1"/>
  </si>
  <si>
    <t>10WQ後発後行bar_a</t>
    <rPh sb="4" eb="6">
      <t>コウハツ</t>
    </rPh>
    <rPh sb="6" eb="7">
      <t>コウ</t>
    </rPh>
    <rPh sb="7" eb="8">
      <t>コウ</t>
    </rPh>
    <phoneticPr fontId="1"/>
  </si>
  <si>
    <t>10WQ後発後行bar_b</t>
    <rPh sb="4" eb="6">
      <t>コウハツ</t>
    </rPh>
    <rPh sb="6" eb="7">
      <t>コウ</t>
    </rPh>
    <rPh sb="7" eb="8">
      <t>コウ</t>
    </rPh>
    <phoneticPr fontId="1"/>
  </si>
  <si>
    <t>テスト</t>
    <phoneticPr fontId="1"/>
  </si>
  <si>
    <t>10WQ後発後行bar_e</t>
    <rPh sb="4" eb="6">
      <t>コウハツ</t>
    </rPh>
    <rPh sb="6" eb="7">
      <t>コウ</t>
    </rPh>
    <rPh sb="7" eb="8">
      <t>コウ</t>
    </rPh>
    <phoneticPr fontId="1"/>
  </si>
  <si>
    <t>10WQ後発後行bar_g</t>
    <rPh sb="4" eb="6">
      <t>コウハツ</t>
    </rPh>
    <rPh sb="6" eb="7">
      <t>コウ</t>
    </rPh>
    <rPh sb="7" eb="8">
      <t>コウ</t>
    </rPh>
    <phoneticPr fontId="1"/>
  </si>
  <si>
    <t>10WQ後発後行bar_h</t>
    <rPh sb="4" eb="6">
      <t>コウハツ</t>
    </rPh>
    <rPh sb="6" eb="7">
      <t>コウ</t>
    </rPh>
    <rPh sb="7" eb="8">
      <t>コウ</t>
    </rPh>
    <phoneticPr fontId="1"/>
  </si>
  <si>
    <t>10WQ後発後行bar_j</t>
    <rPh sb="4" eb="6">
      <t>コウハツ</t>
    </rPh>
    <rPh sb="6" eb="7">
      <t>コウ</t>
    </rPh>
    <rPh sb="7" eb="8">
      <t>コウ</t>
    </rPh>
    <phoneticPr fontId="1"/>
  </si>
  <si>
    <t>10WQ後発後行bar_k</t>
    <rPh sb="4" eb="6">
      <t>コウハツ</t>
    </rPh>
    <rPh sb="6" eb="7">
      <t>コウ</t>
    </rPh>
    <rPh sb="7" eb="8">
      <t>コウ</t>
    </rPh>
    <phoneticPr fontId="1"/>
  </si>
  <si>
    <t>10WQ後発後行bar_l</t>
    <rPh sb="4" eb="6">
      <t>コウハツ</t>
    </rPh>
    <rPh sb="6" eb="7">
      <t>コウ</t>
    </rPh>
    <rPh sb="7" eb="8">
      <t>コウ</t>
    </rPh>
    <phoneticPr fontId="1"/>
  </si>
  <si>
    <t>-</t>
    <phoneticPr fontId="1"/>
  </si>
  <si>
    <t>10QW後発後行bar_n</t>
    <rPh sb="4" eb="6">
      <t>コウハツ</t>
    </rPh>
    <rPh sb="6" eb="7">
      <t>コウ</t>
    </rPh>
    <rPh sb="7" eb="8">
      <t>コウ</t>
    </rPh>
    <phoneticPr fontId="1"/>
  </si>
  <si>
    <t>10QW後発後行bar_o</t>
    <rPh sb="4" eb="6">
      <t>コウハツ</t>
    </rPh>
    <rPh sb="6" eb="7">
      <t>コウ</t>
    </rPh>
    <rPh sb="7" eb="8">
      <t>コウ</t>
    </rPh>
    <phoneticPr fontId="1"/>
  </si>
  <si>
    <t>10QW後発後行bar_p</t>
    <rPh sb="4" eb="6">
      <t>コウハツ</t>
    </rPh>
    <rPh sb="6" eb="7">
      <t>コウ</t>
    </rPh>
    <rPh sb="7" eb="8">
      <t>コウ</t>
    </rPh>
    <phoneticPr fontId="1"/>
  </si>
  <si>
    <t>正しいバーナンバー(ウエハ上で上からつけた通し番号)</t>
    <rPh sb="0" eb="1">
      <t>タダ</t>
    </rPh>
    <rPh sb="13" eb="14">
      <t>ジョウ</t>
    </rPh>
    <rPh sb="15" eb="16">
      <t>ウエ</t>
    </rPh>
    <rPh sb="21" eb="22">
      <t>トオ</t>
    </rPh>
    <rPh sb="23" eb="25">
      <t>バンゴウ</t>
    </rPh>
    <phoneticPr fontId="1"/>
  </si>
  <si>
    <t>まだ割っていない</t>
    <rPh sb="2" eb="3">
      <t>ワ</t>
    </rPh>
    <phoneticPr fontId="1"/>
  </si>
  <si>
    <t>した0505</t>
    <phoneticPr fontId="1"/>
  </si>
  <si>
    <t>高周波パターンをのせ、奥さんに送付</t>
    <rPh sb="0" eb="3">
      <t>コウシュウハ</t>
    </rPh>
    <rPh sb="11" eb="12">
      <t>オク</t>
    </rPh>
    <rPh sb="15" eb="17">
      <t>ソウフ</t>
    </rPh>
    <phoneticPr fontId="1"/>
  </si>
  <si>
    <t>した180514</t>
    <phoneticPr fontId="1"/>
  </si>
  <si>
    <t>中前さんに渡した0514</t>
    <rPh sb="0" eb="2">
      <t>ナカマエ</t>
    </rPh>
    <rPh sb="5" eb="6">
      <t>ワタ</t>
    </rPh>
    <phoneticPr fontId="1"/>
  </si>
  <si>
    <t>した18047</t>
    <phoneticPr fontId="1"/>
  </si>
  <si>
    <t>した</t>
    <phoneticPr fontId="1"/>
  </si>
  <si>
    <t xml:space="preserve">どっかとんでったが救出した高周波パターンをのせ、奥さんに送付 0514帰ってきた
</t>
    <rPh sb="9" eb="11">
      <t>キュウシュツ</t>
    </rPh>
    <rPh sb="35" eb="36">
      <t>カエ</t>
    </rPh>
    <phoneticPr fontId="1"/>
  </si>
  <si>
    <t>奥さんに渡した</t>
    <rPh sb="0" eb="1">
      <t>オク</t>
    </rPh>
    <rPh sb="4" eb="5">
      <t>ワタ</t>
    </rPh>
    <phoneticPr fontId="1"/>
  </si>
  <si>
    <t>4本足のマウントにのって帰ってきた0514</t>
    <rPh sb="1" eb="2">
      <t>ホン</t>
    </rPh>
    <rPh sb="2" eb="3">
      <t>アシ</t>
    </rPh>
    <rPh sb="12" eb="13">
      <t>カエ</t>
    </rPh>
    <phoneticPr fontId="1"/>
  </si>
  <si>
    <t>IL測定したが流れなかった1805,204本足のマウントにのって帰ってきた0514</t>
    <rPh sb="2" eb="4">
      <t>ソクテイ</t>
    </rPh>
    <rPh sb="7" eb="8">
      <t>ナガ</t>
    </rPh>
    <rPh sb="21" eb="22">
      <t>ホン</t>
    </rPh>
    <rPh sb="22" eb="23">
      <t>アシ</t>
    </rPh>
    <rPh sb="32" eb="33">
      <t>カエ</t>
    </rPh>
    <phoneticPr fontId="1"/>
  </si>
  <si>
    <t>した18050</t>
    <phoneticPr fontId="1"/>
  </si>
  <si>
    <t>ダイボンディング</t>
    <phoneticPr fontId="1"/>
  </si>
  <si>
    <t>IL実験</t>
    <rPh sb="2" eb="4">
      <t>ジッケン</t>
    </rPh>
    <phoneticPr fontId="1"/>
  </si>
  <si>
    <t>備考</t>
    <rPh sb="0" eb="2">
      <t>ビコウ</t>
    </rPh>
    <phoneticPr fontId="1"/>
  </si>
  <si>
    <t>した(0425)</t>
    <phoneticPr fontId="1"/>
  </si>
  <si>
    <t>中前さんに渡した180504</t>
    <rPh sb="0" eb="2">
      <t>ナカマエ</t>
    </rPh>
    <rPh sb="5" eb="6">
      <t>ワタ</t>
    </rPh>
    <phoneticPr fontId="1"/>
  </si>
  <si>
    <t>した(0425)再180503</t>
    <rPh sb="8" eb="9">
      <t>サイ</t>
    </rPh>
    <phoneticPr fontId="1"/>
  </si>
  <si>
    <t>□□</t>
    <phoneticPr fontId="1"/>
  </si>
  <si>
    <t>凸</t>
    <rPh sb="0" eb="1">
      <t>デコ</t>
    </rPh>
    <phoneticPr fontId="1"/>
  </si>
  <si>
    <t>テスト</t>
    <phoneticPr fontId="1"/>
  </si>
  <si>
    <t>リッジの形が特殊な奴</t>
    <rPh sb="4" eb="5">
      <t>カタチ</t>
    </rPh>
    <rPh sb="6" eb="8">
      <t>トクシュ</t>
    </rPh>
    <rPh sb="9" eb="10">
      <t>ヤツ</t>
    </rPh>
    <phoneticPr fontId="1"/>
  </si>
  <si>
    <t>正しいバーナンバー（ウエハ上で上からの通し番号）</t>
    <rPh sb="0" eb="1">
      <t>タダ</t>
    </rPh>
    <rPh sb="13" eb="14">
      <t>ジョウ</t>
    </rPh>
    <rPh sb="15" eb="16">
      <t>ウエ</t>
    </rPh>
    <rPh sb="19" eb="20">
      <t>トオ</t>
    </rPh>
    <rPh sb="21" eb="23">
      <t>バンゴウ</t>
    </rPh>
    <phoneticPr fontId="1"/>
  </si>
  <si>
    <t>素子01,02をチップ化180518</t>
    <rPh sb="0" eb="2">
      <t>ソシ</t>
    </rPh>
    <rPh sb="11" eb="12">
      <t>カ</t>
    </rPh>
    <phoneticPr fontId="1"/>
  </si>
  <si>
    <t>した(0501)</t>
    <phoneticPr fontId="1"/>
  </si>
  <si>
    <t>した(0501)再180504</t>
    <rPh sb="8" eb="9">
      <t>サイ</t>
    </rPh>
    <phoneticPr fontId="1"/>
  </si>
  <si>
    <t>高周波パターンを乗せ奥さんに送付</t>
    <rPh sb="0" eb="3">
      <t>コウシュウハ</t>
    </rPh>
    <rPh sb="8" eb="9">
      <t>ノ</t>
    </rPh>
    <rPh sb="10" eb="11">
      <t>オク</t>
    </rPh>
    <rPh sb="14" eb="16">
      <t>ソウフ</t>
    </rPh>
    <phoneticPr fontId="1"/>
  </si>
  <si>
    <t>素子01,02,03をチップ化180518</t>
    <rPh sb="0" eb="2">
      <t>ソシ</t>
    </rPh>
    <rPh sb="14" eb="15">
      <t>カ</t>
    </rPh>
    <phoneticPr fontId="1"/>
  </si>
  <si>
    <t>IL</t>
    <phoneticPr fontId="1"/>
  </si>
  <si>
    <t>サンプル</t>
    <phoneticPr fontId="1"/>
  </si>
  <si>
    <t>サンプル日記</t>
    <rPh sb="4" eb="6">
      <t>ニッキ</t>
    </rPh>
    <phoneticPr fontId="1"/>
  </si>
  <si>
    <t>ウエハ</t>
    <phoneticPr fontId="1"/>
  </si>
  <si>
    <t>奥さんとミーティング</t>
    <rPh sb="0" eb="1">
      <t>オク</t>
    </rPh>
    <phoneticPr fontId="1"/>
  </si>
  <si>
    <t>10QW</t>
    <phoneticPr fontId="1"/>
  </si>
  <si>
    <t>後発後行</t>
  </si>
  <si>
    <t>120um厚</t>
  </si>
  <si>
    <t>FP領域</t>
  </si>
  <si>
    <t>bar</t>
  </si>
  <si>
    <t>i</t>
  </si>
  <si>
    <t>L=500</t>
  </si>
  <si>
    <t>　ワイヤリングされて帰ってきた→IL測った</t>
    <rPh sb="10" eb="11">
      <t>カエ</t>
    </rPh>
    <rPh sb="18" eb="19">
      <t>ハカ</t>
    </rPh>
    <phoneticPr fontId="1"/>
  </si>
  <si>
    <t>10QW</t>
  </si>
  <si>
    <t>c</t>
  </si>
  <si>
    <t>L=300</t>
  </si>
  <si>
    <t>ワイヤリングされて帰ってきた→IL測った</t>
    <phoneticPr fontId="1"/>
  </si>
  <si>
    <t>3QW</t>
  </si>
  <si>
    <t>j</t>
  </si>
  <si>
    <t>ワイヤリングされて帰ってきた.4本足が出てるマウントに乗っている</t>
    <rPh sb="16" eb="17">
      <t>ホン</t>
    </rPh>
    <rPh sb="17" eb="18">
      <t>アシ</t>
    </rPh>
    <rPh sb="19" eb="20">
      <t>デ</t>
    </rPh>
    <rPh sb="27" eb="28">
      <t>ノ</t>
    </rPh>
    <phoneticPr fontId="1"/>
  </si>
  <si>
    <t>ｋ</t>
  </si>
  <si>
    <t>ワイヤリングされて帰ってきた.４本足が出てるマウントに乗っている</t>
    <rPh sb="16" eb="17">
      <t>ホン</t>
    </rPh>
    <rPh sb="17" eb="18">
      <t>アシ</t>
    </rPh>
    <rPh sb="19" eb="20">
      <t>デ</t>
    </rPh>
    <rPh sb="27" eb="28">
      <t>ノ</t>
    </rPh>
    <phoneticPr fontId="1"/>
  </si>
  <si>
    <t>d</t>
  </si>
  <si>
    <t>L=300um</t>
  </si>
  <si>
    <t xml:space="preserve"> AlNサブマウントに乗せた→IL測った→中前さんに渡した.光励起用</t>
    <rPh sb="11" eb="12">
      <t>ノ</t>
    </rPh>
    <rPh sb="17" eb="18">
      <t>ハカ</t>
    </rPh>
    <rPh sb="21" eb="23">
      <t>ナカマエ</t>
    </rPh>
    <rPh sb="26" eb="27">
      <t>ワタ</t>
    </rPh>
    <rPh sb="30" eb="33">
      <t>ヒカリレイキ</t>
    </rPh>
    <rPh sb="33" eb="34">
      <t>ヨウ</t>
    </rPh>
    <phoneticPr fontId="1"/>
  </si>
  <si>
    <t>3QW</t>
    <phoneticPr fontId="1"/>
  </si>
  <si>
    <t>L=400</t>
    <phoneticPr fontId="1"/>
  </si>
  <si>
    <t>IL計測</t>
    <rPh sb="2" eb="4">
      <t>ケイソク</t>
    </rPh>
    <phoneticPr fontId="1"/>
  </si>
  <si>
    <t>後発後行</t>
    <phoneticPr fontId="1"/>
  </si>
  <si>
    <t>120um厚</t>
    <phoneticPr fontId="1"/>
  </si>
  <si>
    <t>FP領域</t>
    <phoneticPr fontId="1"/>
  </si>
  <si>
    <t>bar</t>
    <phoneticPr fontId="1"/>
  </si>
  <si>
    <t>L=500</t>
    <phoneticPr fontId="1"/>
  </si>
  <si>
    <t>IL計測 電流を結構流したけどそこまで光らなかった</t>
    <rPh sb="2" eb="4">
      <t>ケイソク</t>
    </rPh>
    <rPh sb="5" eb="7">
      <t>デンリュウ</t>
    </rPh>
    <rPh sb="8" eb="10">
      <t>ケッコウ</t>
    </rPh>
    <rPh sb="10" eb="11">
      <t>ナガ</t>
    </rPh>
    <rPh sb="19" eb="20">
      <t>ヒカ</t>
    </rPh>
    <phoneticPr fontId="1"/>
  </si>
  <si>
    <t>DFB領域　</t>
    <rPh sb="3" eb="5">
      <t>リョウイキ</t>
    </rPh>
    <phoneticPr fontId="1"/>
  </si>
  <si>
    <t>18本をハイソルにてマウント予定</t>
    <rPh sb="2" eb="3">
      <t>ホン</t>
    </rPh>
    <rPh sb="14" eb="16">
      <t>ヨテイ</t>
    </rPh>
    <phoneticPr fontId="1"/>
  </si>
  <si>
    <t>L=300um</t>
    <phoneticPr fontId="1"/>
  </si>
  <si>
    <t>素子01,02,03をチップ化</t>
    <rPh sb="0" eb="2">
      <t>ソシ</t>
    </rPh>
    <rPh sb="14" eb="15">
      <t>カ</t>
    </rPh>
    <phoneticPr fontId="1"/>
  </si>
  <si>
    <t>L=400um</t>
    <phoneticPr fontId="1"/>
  </si>
  <si>
    <t>素子01,02をチップ化</t>
    <rPh sb="0" eb="2">
      <t>ソシ</t>
    </rPh>
    <rPh sb="11" eb="12">
      <t>カ</t>
    </rPh>
    <phoneticPr fontId="1"/>
  </si>
  <si>
    <t>j</t>
    <phoneticPr fontId="1"/>
  </si>
  <si>
    <t>ステム型でIL測定</t>
    <rPh sb="3" eb="4">
      <t>ガタ</t>
    </rPh>
    <rPh sb="7" eb="9">
      <t>ソクテイ</t>
    </rPh>
    <phoneticPr fontId="1"/>
  </si>
  <si>
    <t>k</t>
    <phoneticPr fontId="1"/>
  </si>
  <si>
    <t>同上ただし流れる素子がなかった</t>
    <rPh sb="0" eb="2">
      <t>ドウジョウ</t>
    </rPh>
    <rPh sb="5" eb="6">
      <t>ナガ</t>
    </rPh>
    <rPh sb="8" eb="10">
      <t>ソシ</t>
    </rPh>
    <phoneticPr fontId="1"/>
  </si>
  <si>
    <t>ハイソル</t>
    <phoneticPr fontId="1"/>
  </si>
  <si>
    <t>8本をハイソルにてマウント</t>
    <rPh sb="1" eb="2">
      <t>ホン</t>
    </rPh>
    <phoneticPr fontId="1"/>
  </si>
  <si>
    <t>10本をハイソルにてマウント</t>
    <rPh sb="2" eb="3">
      <t>ホン</t>
    </rPh>
    <phoneticPr fontId="1"/>
  </si>
  <si>
    <t>素子01をエピダウン</t>
    <rPh sb="0" eb="2">
      <t>ソシ</t>
    </rPh>
    <phoneticPr fontId="1"/>
  </si>
  <si>
    <t>素子01,02をエピダウン</t>
    <rPh sb="0" eb="2">
      <t>ソシ</t>
    </rPh>
    <phoneticPr fontId="1"/>
  </si>
  <si>
    <t>素子02,03をTO-canにマウント</t>
    <rPh sb="0" eb="2">
      <t>ソシ</t>
    </rPh>
    <phoneticPr fontId="1"/>
  </si>
  <si>
    <t>素子01に大電流IL</t>
    <rPh sb="0" eb="2">
      <t>ソシ</t>
    </rPh>
    <rPh sb="5" eb="8">
      <t>ダイデンリュウ</t>
    </rPh>
    <phoneticPr fontId="1"/>
  </si>
  <si>
    <t>素子01,02に大電流</t>
    <rPh sb="0" eb="2">
      <t>ソシ</t>
    </rPh>
    <rPh sb="8" eb="11">
      <t>ダイデンリュウ</t>
    </rPh>
    <phoneticPr fontId="1"/>
  </si>
  <si>
    <t>ステムの羽</t>
    <rPh sb="4" eb="5">
      <t>ハネ</t>
    </rPh>
    <phoneticPr fontId="1"/>
  </si>
  <si>
    <t>3QW先発先行short cavity01</t>
    <rPh sb="3" eb="5">
      <t>センパツ</t>
    </rPh>
    <rPh sb="5" eb="7">
      <t>センコウ</t>
    </rPh>
    <phoneticPr fontId="1"/>
  </si>
  <si>
    <t>3QW先発先行short cavity02</t>
    <rPh sb="3" eb="5">
      <t>センパツ</t>
    </rPh>
    <rPh sb="5" eb="7">
      <t>センコウ</t>
    </rPh>
    <phoneticPr fontId="1"/>
  </si>
  <si>
    <t>3QW先発先行short cavity03</t>
    <rPh sb="3" eb="5">
      <t>センパツ</t>
    </rPh>
    <rPh sb="5" eb="7">
      <t>センコウ</t>
    </rPh>
    <phoneticPr fontId="1"/>
  </si>
  <si>
    <t>3QW先発先行short cavity04</t>
    <rPh sb="3" eb="5">
      <t>センパツ</t>
    </rPh>
    <rPh sb="5" eb="7">
      <t>センコウ</t>
    </rPh>
    <phoneticPr fontId="1"/>
  </si>
  <si>
    <t>3QW先発先行short cavity05</t>
    <rPh sb="3" eb="5">
      <t>センパツ</t>
    </rPh>
    <rPh sb="5" eb="7">
      <t>センコウ</t>
    </rPh>
    <phoneticPr fontId="1"/>
  </si>
  <si>
    <t>3QW先発先行short cavity06</t>
    <rPh sb="3" eb="5">
      <t>センパツ</t>
    </rPh>
    <rPh sb="5" eb="7">
      <t>センコウ</t>
    </rPh>
    <phoneticPr fontId="1"/>
  </si>
  <si>
    <t>3QW先発先行short cavity07</t>
    <rPh sb="3" eb="5">
      <t>センパツ</t>
    </rPh>
    <rPh sb="5" eb="7">
      <t>センコウ</t>
    </rPh>
    <phoneticPr fontId="1"/>
  </si>
  <si>
    <t>3QW先発先行short cavity08</t>
    <rPh sb="3" eb="5">
      <t>センパツ</t>
    </rPh>
    <rPh sb="5" eb="7">
      <t>センコウ</t>
    </rPh>
    <phoneticPr fontId="1"/>
  </si>
  <si>
    <t>3QW先発先行short cavity09</t>
    <rPh sb="3" eb="5">
      <t>センパツ</t>
    </rPh>
    <rPh sb="5" eb="7">
      <t>センコウ</t>
    </rPh>
    <phoneticPr fontId="1"/>
  </si>
  <si>
    <t>3QW先発先行short cavity10</t>
    <rPh sb="3" eb="5">
      <t>センパツ</t>
    </rPh>
    <rPh sb="5" eb="7">
      <t>センコウ</t>
    </rPh>
    <phoneticPr fontId="1"/>
  </si>
  <si>
    <t>3QW先発先行short cavity11</t>
    <rPh sb="3" eb="5">
      <t>センパツ</t>
    </rPh>
    <rPh sb="5" eb="7">
      <t>センコウ</t>
    </rPh>
    <phoneticPr fontId="1"/>
  </si>
  <si>
    <t>3QW先発先行short cavity12</t>
    <rPh sb="3" eb="5">
      <t>センパツ</t>
    </rPh>
    <rPh sb="5" eb="7">
      <t>センコウ</t>
    </rPh>
    <phoneticPr fontId="1"/>
  </si>
  <si>
    <t>3QW先発先行short cavity13</t>
    <rPh sb="3" eb="5">
      <t>センパツ</t>
    </rPh>
    <rPh sb="5" eb="7">
      <t>センコウ</t>
    </rPh>
    <phoneticPr fontId="1"/>
  </si>
  <si>
    <t>3QW先発先行short cavity14</t>
    <rPh sb="3" eb="5">
      <t>センパツ</t>
    </rPh>
    <rPh sb="5" eb="7">
      <t>センコウ</t>
    </rPh>
    <phoneticPr fontId="1"/>
  </si>
  <si>
    <t>3QW先発先行short cavity15</t>
    <rPh sb="3" eb="5">
      <t>センパツ</t>
    </rPh>
    <rPh sb="5" eb="7">
      <t>センコウ</t>
    </rPh>
    <phoneticPr fontId="1"/>
  </si>
  <si>
    <t>二回発振している</t>
    <rPh sb="0" eb="2">
      <t>ニカイ</t>
    </rPh>
    <rPh sb="2" eb="4">
      <t>ハッシン</t>
    </rPh>
    <phoneticPr fontId="1"/>
  </si>
  <si>
    <t>二回発振</t>
    <rPh sb="0" eb="2">
      <t>ニカイ</t>
    </rPh>
    <rPh sb="2" eb="4">
      <t>ハッシン</t>
    </rPh>
    <phoneticPr fontId="1"/>
  </si>
  <si>
    <t>二回発振　100mAくらいにもう一回</t>
    <rPh sb="0" eb="2">
      <t>ニカイ</t>
    </rPh>
    <rPh sb="2" eb="4">
      <t>ハッシン</t>
    </rPh>
    <rPh sb="16" eb="18">
      <t>イッカイ</t>
    </rPh>
    <phoneticPr fontId="1"/>
  </si>
  <si>
    <t>ボンディングの最中に消えた</t>
    <rPh sb="7" eb="9">
      <t>サイチュウ</t>
    </rPh>
    <rPh sb="10" eb="11">
      <t>キ</t>
    </rPh>
    <phoneticPr fontId="1"/>
  </si>
  <si>
    <t>バーが折れていて測定不能</t>
    <rPh sb="3" eb="4">
      <t>オ</t>
    </rPh>
    <rPh sb="8" eb="10">
      <t>ソクテイ</t>
    </rPh>
    <rPh sb="10" eb="12">
      <t>フノウ</t>
    </rPh>
    <phoneticPr fontId="1"/>
  </si>
  <si>
    <t>cabity length</t>
    <phoneticPr fontId="1"/>
  </si>
  <si>
    <t>ridge eidth</t>
    <phoneticPr fontId="1"/>
  </si>
  <si>
    <t>I_th</t>
    <phoneticPr fontId="1"/>
  </si>
  <si>
    <t>i_d</t>
    <phoneticPr fontId="1"/>
  </si>
  <si>
    <t>R</t>
    <phoneticPr fontId="1"/>
  </si>
  <si>
    <t>dif R</t>
    <phoneticPr fontId="1"/>
  </si>
  <si>
    <t>J_th</t>
    <phoneticPr fontId="1"/>
  </si>
  <si>
    <t>1/i_d</t>
    <phoneticPr fontId="1"/>
  </si>
  <si>
    <t>1/L</t>
    <phoneticPr fontId="1"/>
  </si>
  <si>
    <t>dP/dI(W/A)</t>
    <phoneticPr fontId="1"/>
  </si>
  <si>
    <t>h</t>
    <phoneticPr fontId="1"/>
  </si>
  <si>
    <t>L *sec</t>
    <phoneticPr fontId="1"/>
  </si>
  <si>
    <t>q</t>
    <phoneticPr fontId="1"/>
  </si>
  <si>
    <t>C</t>
    <phoneticPr fontId="1"/>
  </si>
  <si>
    <t>c</t>
    <phoneticPr fontId="1"/>
  </si>
  <si>
    <t>m/sec</t>
    <phoneticPr fontId="1"/>
  </si>
  <si>
    <t>lambda</t>
    <phoneticPr fontId="1"/>
  </si>
  <si>
    <t>i_d External Differencial Quantum Efficiency</t>
    <phoneticPr fontId="1"/>
  </si>
  <si>
    <t>1/i_d</t>
    <phoneticPr fontId="1"/>
  </si>
  <si>
    <t>閾値キャリア密度</t>
    <rPh sb="0" eb="2">
      <t>シキイチ</t>
    </rPh>
    <rPh sb="1" eb="2">
      <t>チ</t>
    </rPh>
    <rPh sb="6" eb="8">
      <t>ミツド</t>
    </rPh>
    <phoneticPr fontId="1"/>
  </si>
  <si>
    <t>しきい値キャリア密度(間違ってる)</t>
    <rPh sb="3" eb="4">
      <t>チ</t>
    </rPh>
    <rPh sb="8" eb="10">
      <t>ミツド</t>
    </rPh>
    <rPh sb="11" eb="13">
      <t>マチガ</t>
    </rPh>
    <phoneticPr fontId="1"/>
  </si>
  <si>
    <t>J *sec</t>
    <phoneticPr fontId="1"/>
  </si>
  <si>
    <t>nm</t>
    <phoneticPr fontId="1"/>
  </si>
  <si>
    <t>h</t>
    <phoneticPr fontId="1"/>
  </si>
  <si>
    <t>e</t>
    <phoneticPr fontId="1"/>
  </si>
  <si>
    <t>c</t>
    <phoneticPr fontId="1"/>
  </si>
  <si>
    <t>q</t>
    <phoneticPr fontId="1"/>
  </si>
  <si>
    <t>Js</t>
    <phoneticPr fontId="1"/>
  </si>
  <si>
    <t>slope</t>
    <phoneticPr fontId="1"/>
  </si>
  <si>
    <t>i_d</t>
    <phoneticPr fontId="1"/>
  </si>
  <si>
    <t>W/A</t>
    <phoneticPr fontId="1"/>
  </si>
  <si>
    <t>wavelength</t>
    <phoneticPr fontId="1"/>
  </si>
  <si>
    <t>m</t>
    <phoneticPr fontId="1"/>
  </si>
  <si>
    <t>m/s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</si>
</sst>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0.0"/>
    <numFmt numFmtId="177" formatCode="0.000"/>
    <numFmt numFmtId="178" formatCode="0.0000"/>
    <numFmt numFmtId="179" formatCode="0.0_ "/>
    <numFmt numFmtId="180" formatCode="0.000_ "/>
    <numFmt numFmtId="181" formatCode="0_ "/>
  </numFmts>
  <fonts count="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53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0" borderId="1" xfId="0" applyBorder="1">
      <alignment vertical="center"/>
    </xf>
    <xf numFmtId="0" fontId="0" fillId="2" borderId="1" xfId="0" applyFill="1" applyBorder="1">
      <alignment vertical="center"/>
    </xf>
    <xf numFmtId="0" fontId="0" fillId="0" borderId="2" xfId="0" applyFill="1" applyBorder="1">
      <alignment vertical="center"/>
    </xf>
    <xf numFmtId="0" fontId="0" fillId="2" borderId="2" xfId="0" applyFill="1" applyBorder="1">
      <alignment vertical="center"/>
    </xf>
    <xf numFmtId="176" fontId="0" fillId="2" borderId="1" xfId="0" applyNumberFormat="1" applyFill="1" applyBorder="1">
      <alignment vertical="center"/>
    </xf>
    <xf numFmtId="176" fontId="0" fillId="0" borderId="1" xfId="0" applyNumberFormat="1" applyBorder="1">
      <alignment vertical="center"/>
    </xf>
    <xf numFmtId="177" fontId="0" fillId="2" borderId="1" xfId="0" applyNumberFormat="1" applyFill="1" applyBorder="1">
      <alignment vertical="center"/>
    </xf>
    <xf numFmtId="177" fontId="0" fillId="0" borderId="1" xfId="0" applyNumberFormat="1" applyBorder="1">
      <alignment vertical="center"/>
    </xf>
    <xf numFmtId="178" fontId="0" fillId="2" borderId="1" xfId="0" applyNumberFormat="1" applyFill="1" applyBorder="1">
      <alignment vertical="center"/>
    </xf>
    <xf numFmtId="0" fontId="0" fillId="0" borderId="1" xfId="0" applyFill="1" applyBorder="1">
      <alignment vertical="center"/>
    </xf>
    <xf numFmtId="0" fontId="0" fillId="3" borderId="1" xfId="0" applyFill="1" applyBorder="1">
      <alignment vertical="center"/>
    </xf>
    <xf numFmtId="176" fontId="0" fillId="3" borderId="1" xfId="0" applyNumberFormat="1" applyFill="1" applyBorder="1">
      <alignment vertical="center"/>
    </xf>
    <xf numFmtId="177" fontId="0" fillId="3" borderId="1" xfId="0" applyNumberFormat="1" applyFill="1" applyBorder="1">
      <alignment vertical="center"/>
    </xf>
    <xf numFmtId="0" fontId="0" fillId="3" borderId="0" xfId="0" applyFill="1">
      <alignment vertical="center"/>
    </xf>
    <xf numFmtId="178" fontId="0" fillId="3" borderId="1" xfId="0" applyNumberFormat="1" applyFill="1" applyBorder="1">
      <alignment vertical="center"/>
    </xf>
    <xf numFmtId="0" fontId="0" fillId="0" borderId="0" xfId="0" applyFill="1">
      <alignment vertical="center"/>
    </xf>
    <xf numFmtId="0" fontId="0" fillId="0" borderId="1" xfId="0" applyBorder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2" borderId="1" xfId="0" applyFill="1" applyBorder="1" applyAlignment="1">
      <alignment horizontal="right" vertical="center"/>
    </xf>
    <xf numFmtId="0" fontId="0" fillId="3" borderId="1" xfId="0" applyFill="1" applyBorder="1" applyAlignment="1">
      <alignment horizontal="right" vertical="center"/>
    </xf>
    <xf numFmtId="0" fontId="0" fillId="0" borderId="1" xfId="0" applyBorder="1" applyAlignment="1">
      <alignment horizontal="left" vertical="center"/>
    </xf>
    <xf numFmtId="0" fontId="0" fillId="0" borderId="1" xfId="0" applyFill="1" applyBorder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179" fontId="0" fillId="0" borderId="1" xfId="0" applyNumberFormat="1" applyBorder="1">
      <alignment vertical="center"/>
    </xf>
    <xf numFmtId="179" fontId="0" fillId="2" borderId="1" xfId="0" applyNumberFormat="1" applyFill="1" applyBorder="1">
      <alignment vertical="center"/>
    </xf>
    <xf numFmtId="180" fontId="0" fillId="0" borderId="1" xfId="0" applyNumberFormat="1" applyBorder="1">
      <alignment vertical="center"/>
    </xf>
    <xf numFmtId="180" fontId="0" fillId="2" borderId="1" xfId="0" applyNumberFormat="1" applyFill="1" applyBorder="1">
      <alignment vertical="center"/>
    </xf>
    <xf numFmtId="179" fontId="0" fillId="3" borderId="1" xfId="0" applyNumberFormat="1" applyFill="1" applyBorder="1">
      <alignment vertical="center"/>
    </xf>
    <xf numFmtId="181" fontId="0" fillId="0" borderId="1" xfId="0" applyNumberFormat="1" applyFill="1" applyBorder="1">
      <alignment vertical="center"/>
    </xf>
    <xf numFmtId="181" fontId="0" fillId="2" borderId="1" xfId="0" applyNumberFormat="1" applyFill="1" applyBorder="1">
      <alignment vertical="center"/>
    </xf>
    <xf numFmtId="181" fontId="0" fillId="0" borderId="1" xfId="0" applyNumberFormat="1" applyBorder="1">
      <alignment vertical="center"/>
    </xf>
    <xf numFmtId="0" fontId="0" fillId="3" borderId="5" xfId="0" applyFill="1" applyBorder="1">
      <alignment vertical="center"/>
    </xf>
    <xf numFmtId="11" fontId="0" fillId="0" borderId="1" xfId="0" applyNumberFormat="1" applyBorder="1">
      <alignment vertical="center"/>
    </xf>
    <xf numFmtId="11" fontId="0" fillId="2" borderId="1" xfId="0" applyNumberFormat="1" applyFill="1" applyBorder="1">
      <alignment vertical="center"/>
    </xf>
    <xf numFmtId="11" fontId="0" fillId="3" borderId="1" xfId="0" applyNumberFormat="1" applyFont="1" applyFill="1" applyBorder="1">
      <alignment vertical="center"/>
    </xf>
    <xf numFmtId="11" fontId="0" fillId="3" borderId="1" xfId="0" applyNumberFormat="1" applyFill="1" applyBorder="1">
      <alignment vertical="center"/>
    </xf>
    <xf numFmtId="11" fontId="0" fillId="2" borderId="1" xfId="0" applyNumberFormat="1" applyFont="1" applyFill="1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2" borderId="3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11" fontId="0" fillId="0" borderId="0" xfId="0" applyNumberFormat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Sheet3!$H$2:$H$36</c:f>
              <c:numCache>
                <c:formatCode>General</c:formatCode>
                <c:ptCount val="35"/>
                <c:pt idx="0">
                  <c:v>3.215434083601286</c:v>
                </c:pt>
                <c:pt idx="1">
                  <c:v>3.1746031746031744</c:v>
                </c:pt>
                <c:pt idx="2">
                  <c:v>3.215434083601286</c:v>
                </c:pt>
                <c:pt idx="3">
                  <c:v>4.6082949308755765</c:v>
                </c:pt>
                <c:pt idx="4">
                  <c:v>3.4129692832764507</c:v>
                </c:pt>
                <c:pt idx="5">
                  <c:v>3.6630036630036629</c:v>
                </c:pt>
                <c:pt idx="6">
                  <c:v>3.2362459546925568</c:v>
                </c:pt>
                <c:pt idx="7">
                  <c:v>3.2051282051282053</c:v>
                </c:pt>
                <c:pt idx="8">
                  <c:v>3.3898305084745766</c:v>
                </c:pt>
                <c:pt idx="9">
                  <c:v>4.6296296296296298</c:v>
                </c:pt>
                <c:pt idx="10">
                  <c:v>4.9504950495049505</c:v>
                </c:pt>
                <c:pt idx="11">
                  <c:v>4.7619047619047619</c:v>
                </c:pt>
                <c:pt idx="12">
                  <c:v>6.25</c:v>
                </c:pt>
                <c:pt idx="13">
                  <c:v>20.833333333333332</c:v>
                </c:pt>
                <c:pt idx="14">
                  <c:v>2.577751427429853</c:v>
                </c:pt>
                <c:pt idx="15">
                  <c:v>2.4808786279748833</c:v>
                </c:pt>
                <c:pt idx="16">
                  <c:v>2.5553945656979167</c:v>
                </c:pt>
                <c:pt idx="17">
                  <c:v>2.4430166369432973</c:v>
                </c:pt>
                <c:pt idx="18">
                  <c:v>2.4669368784860901</c:v>
                </c:pt>
                <c:pt idx="19">
                  <c:v>62.086349695156031</c:v>
                </c:pt>
                <c:pt idx="20">
                  <c:v>3.4602076124567476</c:v>
                </c:pt>
                <c:pt idx="21">
                  <c:v>3.2258064516129035</c:v>
                </c:pt>
                <c:pt idx="22">
                  <c:v>8.1300813008130088</c:v>
                </c:pt>
                <c:pt idx="23">
                  <c:v>6.756756756756757</c:v>
                </c:pt>
                <c:pt idx="24">
                  <c:v>6.2893081761006284</c:v>
                </c:pt>
                <c:pt idx="25">
                  <c:v>3.8910505836575875</c:v>
                </c:pt>
                <c:pt idx="26">
                  <c:v>13.698630136986303</c:v>
                </c:pt>
                <c:pt idx="27">
                  <c:v>20.408163265306122</c:v>
                </c:pt>
                <c:pt idx="28">
                  <c:v>12.048192771084336</c:v>
                </c:pt>
                <c:pt idx="29">
                  <c:v>8.1168172336263495</c:v>
                </c:pt>
                <c:pt idx="30">
                  <c:v>12.731619996791631</c:v>
                </c:pt>
                <c:pt idx="31">
                  <c:v>2.4856268626666305</c:v>
                </c:pt>
                <c:pt idx="32">
                  <c:v>2.5075037048367239</c:v>
                </c:pt>
                <c:pt idx="33">
                  <c:v>5.5008526321579847</c:v>
                </c:pt>
                <c:pt idx="34">
                  <c:v>2.2784700529288595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D92-47B4-A280-4B20F24499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  <c:max val="2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Sheet3!$D$2:$D$36</c:f>
              <c:numCache>
                <c:formatCode>General</c:formatCode>
                <c:ptCount val="35"/>
                <c:pt idx="0">
                  <c:v>0.311</c:v>
                </c:pt>
                <c:pt idx="1">
                  <c:v>0.315</c:v>
                </c:pt>
                <c:pt idx="2">
                  <c:v>0.311</c:v>
                </c:pt>
                <c:pt idx="3">
                  <c:v>0.217</c:v>
                </c:pt>
                <c:pt idx="4">
                  <c:v>0.29299999999999998</c:v>
                </c:pt>
                <c:pt idx="5">
                  <c:v>0.27300000000000002</c:v>
                </c:pt>
                <c:pt idx="6">
                  <c:v>0.309</c:v>
                </c:pt>
                <c:pt idx="7">
                  <c:v>0.312</c:v>
                </c:pt>
                <c:pt idx="8">
                  <c:v>0.29499999999999998</c:v>
                </c:pt>
                <c:pt idx="9">
                  <c:v>0.216</c:v>
                </c:pt>
                <c:pt idx="10">
                  <c:v>0.20200000000000001</c:v>
                </c:pt>
                <c:pt idx="11">
                  <c:v>0.21</c:v>
                </c:pt>
                <c:pt idx="12">
                  <c:v>0.16</c:v>
                </c:pt>
                <c:pt idx="13">
                  <c:v>4.8000000000000001E-2</c:v>
                </c:pt>
                <c:pt idx="14">
                  <c:v>0.38793499999999997</c:v>
                </c:pt>
                <c:pt idx="15">
                  <c:v>0.40308300000000002</c:v>
                </c:pt>
                <c:pt idx="16">
                  <c:v>0.39132899999999998</c:v>
                </c:pt>
                <c:pt idx="17">
                  <c:v>0.40933000000000003</c:v>
                </c:pt>
                <c:pt idx="18">
                  <c:v>0.40536100000000003</c:v>
                </c:pt>
                <c:pt idx="19">
                  <c:v>1.6106599999999999E-2</c:v>
                </c:pt>
                <c:pt idx="20">
                  <c:v>0.28899999999999998</c:v>
                </c:pt>
                <c:pt idx="21">
                  <c:v>0.31</c:v>
                </c:pt>
                <c:pt idx="22">
                  <c:v>0.123</c:v>
                </c:pt>
                <c:pt idx="23">
                  <c:v>0.14799999999999999</c:v>
                </c:pt>
                <c:pt idx="24">
                  <c:v>0.159</c:v>
                </c:pt>
                <c:pt idx="25">
                  <c:v>0.25700000000000001</c:v>
                </c:pt>
                <c:pt idx="26">
                  <c:v>7.2999999999999995E-2</c:v>
                </c:pt>
                <c:pt idx="27">
                  <c:v>4.9000000000000002E-2</c:v>
                </c:pt>
                <c:pt idx="28">
                  <c:v>8.3000000000000004E-2</c:v>
                </c:pt>
                <c:pt idx="29">
                  <c:v>0.123201</c:v>
                </c:pt>
                <c:pt idx="30">
                  <c:v>7.8544600000000006E-2</c:v>
                </c:pt>
                <c:pt idx="31">
                  <c:v>0.40231299999999998</c:v>
                </c:pt>
                <c:pt idx="32">
                  <c:v>0.39880300000000002</c:v>
                </c:pt>
                <c:pt idx="33">
                  <c:v>0.18179000000000001</c:v>
                </c:pt>
                <c:pt idx="34">
                  <c:v>0.43889099999999998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31C-468C-81F9-175BFAE4BF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Sheet3!$H$2:$H$36</c:f>
              <c:numCache>
                <c:formatCode>General</c:formatCode>
                <c:ptCount val="35"/>
                <c:pt idx="0">
                  <c:v>3.215434083601286</c:v>
                </c:pt>
                <c:pt idx="1">
                  <c:v>3.1746031746031744</c:v>
                </c:pt>
                <c:pt idx="2">
                  <c:v>3.215434083601286</c:v>
                </c:pt>
                <c:pt idx="3">
                  <c:v>4.6082949308755765</c:v>
                </c:pt>
                <c:pt idx="4">
                  <c:v>3.4129692832764507</c:v>
                </c:pt>
                <c:pt idx="5">
                  <c:v>3.6630036630036629</c:v>
                </c:pt>
                <c:pt idx="6">
                  <c:v>3.2362459546925568</c:v>
                </c:pt>
                <c:pt idx="7">
                  <c:v>3.2051282051282053</c:v>
                </c:pt>
                <c:pt idx="8">
                  <c:v>3.3898305084745766</c:v>
                </c:pt>
                <c:pt idx="9">
                  <c:v>4.6296296296296298</c:v>
                </c:pt>
                <c:pt idx="10">
                  <c:v>4.9504950495049505</c:v>
                </c:pt>
                <c:pt idx="11">
                  <c:v>4.7619047619047619</c:v>
                </c:pt>
                <c:pt idx="12">
                  <c:v>6.25</c:v>
                </c:pt>
                <c:pt idx="13">
                  <c:v>20.833333333333332</c:v>
                </c:pt>
                <c:pt idx="14">
                  <c:v>2.577751427429853</c:v>
                </c:pt>
                <c:pt idx="15">
                  <c:v>2.4808786279748833</c:v>
                </c:pt>
                <c:pt idx="16">
                  <c:v>2.5553945656979167</c:v>
                </c:pt>
                <c:pt idx="17">
                  <c:v>2.4430166369432973</c:v>
                </c:pt>
                <c:pt idx="18">
                  <c:v>2.4669368784860901</c:v>
                </c:pt>
                <c:pt idx="19">
                  <c:v>62.086349695156031</c:v>
                </c:pt>
                <c:pt idx="20">
                  <c:v>3.4602076124567476</c:v>
                </c:pt>
                <c:pt idx="21">
                  <c:v>3.2258064516129035</c:v>
                </c:pt>
                <c:pt idx="22">
                  <c:v>8.1300813008130088</c:v>
                </c:pt>
                <c:pt idx="23">
                  <c:v>6.756756756756757</c:v>
                </c:pt>
                <c:pt idx="24">
                  <c:v>6.2893081761006284</c:v>
                </c:pt>
                <c:pt idx="25">
                  <c:v>3.8910505836575875</c:v>
                </c:pt>
                <c:pt idx="26">
                  <c:v>13.698630136986303</c:v>
                </c:pt>
                <c:pt idx="27">
                  <c:v>20.408163265306122</c:v>
                </c:pt>
                <c:pt idx="28">
                  <c:v>12.048192771084336</c:v>
                </c:pt>
                <c:pt idx="29">
                  <c:v>8.1168172336263495</c:v>
                </c:pt>
                <c:pt idx="30">
                  <c:v>12.731619996791631</c:v>
                </c:pt>
                <c:pt idx="31">
                  <c:v>2.4856268626666305</c:v>
                </c:pt>
                <c:pt idx="32">
                  <c:v>2.5075037048367239</c:v>
                </c:pt>
                <c:pt idx="33">
                  <c:v>5.5008526321579847</c:v>
                </c:pt>
                <c:pt idx="34">
                  <c:v>2.2784700529288595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1A0-4108-B4B9-0BCE26968D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  <c:max val="2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Sheet4!$C$7:$C$10</c:f>
              <c:numCache>
                <c:formatCode>General</c:formatCode>
                <c:ptCount val="4"/>
                <c:pt idx="0">
                  <c:v>300</c:v>
                </c:pt>
                <c:pt idx="1">
                  <c:v>400</c:v>
                </c:pt>
                <c:pt idx="2">
                  <c:v>500</c:v>
                </c:pt>
                <c:pt idx="3">
                  <c:v>1000</c:v>
                </c:pt>
              </c:numCache>
            </c:numRef>
          </c:xVal>
          <c:yVal>
            <c:numRef>
              <c:f>Sheet4!$N$7:$N$10</c:f>
              <c:numCache>
                <c:formatCode>General</c:formatCode>
                <c:ptCount val="4"/>
                <c:pt idx="0">
                  <c:v>93.501636278634876</c:v>
                </c:pt>
                <c:pt idx="1">
                  <c:v>18.666711466774185</c:v>
                </c:pt>
                <c:pt idx="2">
                  <c:v>6.763611768684477</c:v>
                </c:pt>
                <c:pt idx="3">
                  <c:v>40.407305640859867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02D-47F9-86F1-56B4327ECC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1131520"/>
        <c:axId val="641123648"/>
      </c:scatterChart>
      <c:valAx>
        <c:axId val="641131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41123648"/>
        <c:crosses val="autoZero"/>
        <c:crossBetween val="midCat"/>
      </c:valAx>
      <c:valAx>
        <c:axId val="64112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411315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581025</xdr:colOff>
      <xdr:row>12</xdr:row>
      <xdr:rowOff>219075</xdr:rowOff>
    </xdr:from>
    <xdr:to>
      <xdr:col>25</xdr:col>
      <xdr:colOff>681145</xdr:colOff>
      <xdr:row>25</xdr:row>
      <xdr:rowOff>84132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FB39C0A-F60E-4A1E-92DF-B06D6D332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875" y="2124075"/>
          <a:ext cx="4214920" cy="296068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190500</xdr:colOff>
      <xdr:row>8</xdr:row>
      <xdr:rowOff>95250</xdr:rowOff>
    </xdr:from>
    <xdr:to>
      <xdr:col>32</xdr:col>
      <xdr:colOff>214204</xdr:colOff>
      <xdr:row>21</xdr:row>
      <xdr:rowOff>16321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C18D747-6B54-4D76-9AC5-7649C120A9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002" t="19169" r="67403" b="40271"/>
        <a:stretch/>
      </xdr:blipFill>
      <xdr:spPr>
        <a:xfrm>
          <a:off x="22764750" y="2000250"/>
          <a:ext cx="3436829" cy="301669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0</xdr:colOff>
      <xdr:row>10</xdr:row>
      <xdr:rowOff>0</xdr:rowOff>
    </xdr:from>
    <xdr:to>
      <xdr:col>30</xdr:col>
      <xdr:colOff>444502</xdr:colOff>
      <xdr:row>30</xdr:row>
      <xdr:rowOff>30577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A92F002F-4EF1-44E4-AE53-73C5AE5DEAC8}"/>
            </a:ext>
          </a:extLst>
        </xdr:cNvPr>
        <xdr:cNvGrpSpPr/>
      </xdr:nvGrpSpPr>
      <xdr:grpSpPr>
        <a:xfrm>
          <a:off x="15827375" y="2381250"/>
          <a:ext cx="6588127" cy="4793077"/>
          <a:chOff x="114300" y="485781"/>
          <a:chExt cx="6616702" cy="47930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46998A7-E523-4B7B-8616-5AC3B6EE704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7076" t="16199" r="3450" b="11871"/>
          <a:stretch/>
        </xdr:blipFill>
        <xdr:spPr>
          <a:xfrm rot="16200000">
            <a:off x="1026112" y="-426031"/>
            <a:ext cx="4793077" cy="6616702"/>
          </a:xfrm>
          <a:prstGeom prst="rect">
            <a:avLst/>
          </a:prstGeom>
        </xdr:spPr>
      </xdr:pic>
      <xdr:cxnSp macro="">
        <xdr:nvCxnSpPr>
          <xdr:cNvPr id="4" name="直線矢印コネクタ 3">
            <a:extLst>
              <a:ext uri="{FF2B5EF4-FFF2-40B4-BE49-F238E27FC236}">
                <a16:creationId xmlns:a16="http://schemas.microsoft.com/office/drawing/2014/main" id="{3DE36BBD-A8AD-487B-B8DE-80CEEE12118C}"/>
              </a:ext>
            </a:extLst>
          </xdr:cNvPr>
          <xdr:cNvCxnSpPr>
            <a:cxnSpLocks/>
          </xdr:cNvCxnSpPr>
        </xdr:nvCxnSpPr>
        <xdr:spPr>
          <a:xfrm flipV="1">
            <a:off x="3631387" y="3401739"/>
            <a:ext cx="0" cy="536462"/>
          </a:xfrm>
          <a:prstGeom prst="straightConnector1">
            <a:avLst/>
          </a:prstGeom>
          <a:ln w="28575">
            <a:solidFill>
              <a:schemeClr val="bg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" name="テキスト ボックス 9">
            <a:extLst>
              <a:ext uri="{FF2B5EF4-FFF2-40B4-BE49-F238E27FC236}">
                <a16:creationId xmlns:a16="http://schemas.microsoft.com/office/drawing/2014/main" id="{02736826-B5BD-41EA-BA80-DEA30B75E5A5}"/>
              </a:ext>
            </a:extLst>
          </xdr:cNvPr>
          <xdr:cNvSpPr txBox="1"/>
        </xdr:nvSpPr>
        <xdr:spPr>
          <a:xfrm>
            <a:off x="2878222" y="3971836"/>
            <a:ext cx="3068053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ja-JP" altLang="en-US" sz="1200">
                <a:solidFill>
                  <a:schemeClr val="bg1"/>
                </a:solidFill>
              </a:rPr>
              <a:t>空いてるところに</a:t>
            </a:r>
            <a:r>
              <a:rPr lang="en-US" altLang="ja-JP" sz="1200">
                <a:solidFill>
                  <a:schemeClr val="bg1"/>
                </a:solidFill>
              </a:rPr>
              <a:t>No.10</a:t>
            </a:r>
            <a:r>
              <a:rPr lang="ja-JP" altLang="en-US" sz="1200">
                <a:solidFill>
                  <a:schemeClr val="bg1"/>
                </a:solidFill>
              </a:rPr>
              <a:t>があった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6" name="四角形: 角を丸くする 5">
            <a:extLst>
              <a:ext uri="{FF2B5EF4-FFF2-40B4-BE49-F238E27FC236}">
                <a16:creationId xmlns:a16="http://schemas.microsoft.com/office/drawing/2014/main" id="{F738D7BB-FFB9-41A5-BD9B-98AEB5EF63CB}"/>
              </a:ext>
            </a:extLst>
          </xdr:cNvPr>
          <xdr:cNvSpPr/>
        </xdr:nvSpPr>
        <xdr:spPr>
          <a:xfrm>
            <a:off x="3196798" y="3036033"/>
            <a:ext cx="316017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7" name="テキスト ボックス 11">
            <a:extLst>
              <a:ext uri="{FF2B5EF4-FFF2-40B4-BE49-F238E27FC236}">
                <a16:creationId xmlns:a16="http://schemas.microsoft.com/office/drawing/2014/main" id="{D1AC7B2F-7961-4633-A136-352A78C3298C}"/>
              </a:ext>
            </a:extLst>
          </xdr:cNvPr>
          <xdr:cNvSpPr txBox="1"/>
        </xdr:nvSpPr>
        <xdr:spPr>
          <a:xfrm>
            <a:off x="3033847" y="2744440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No.09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8" name="四角形: 角を丸くする 7">
            <a:extLst>
              <a:ext uri="{FF2B5EF4-FFF2-40B4-BE49-F238E27FC236}">
                <a16:creationId xmlns:a16="http://schemas.microsoft.com/office/drawing/2014/main" id="{B54572C3-229F-4722-89D5-A1CB40A79E89}"/>
              </a:ext>
            </a:extLst>
          </xdr:cNvPr>
          <xdr:cNvSpPr/>
        </xdr:nvSpPr>
        <xdr:spPr>
          <a:xfrm>
            <a:off x="5920467" y="2891311"/>
            <a:ext cx="197331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9" name="テキスト ボックス 13">
            <a:extLst>
              <a:ext uri="{FF2B5EF4-FFF2-40B4-BE49-F238E27FC236}">
                <a16:creationId xmlns:a16="http://schemas.microsoft.com/office/drawing/2014/main" id="{B4CA8615-F2B3-40D3-A685-265C609091C8}"/>
              </a:ext>
            </a:extLst>
          </xdr:cNvPr>
          <xdr:cNvSpPr txBox="1"/>
        </xdr:nvSpPr>
        <xdr:spPr>
          <a:xfrm>
            <a:off x="5760191" y="2597494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No.19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10" name="四角形: 角を丸くする 9">
            <a:extLst>
              <a:ext uri="{FF2B5EF4-FFF2-40B4-BE49-F238E27FC236}">
                <a16:creationId xmlns:a16="http://schemas.microsoft.com/office/drawing/2014/main" id="{5F365085-B0CC-4761-ACB9-03B857580812}"/>
              </a:ext>
            </a:extLst>
          </xdr:cNvPr>
          <xdr:cNvSpPr/>
        </xdr:nvSpPr>
        <xdr:spPr>
          <a:xfrm>
            <a:off x="5189883" y="2857221"/>
            <a:ext cx="316017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11" name="テキスト ボックス 15">
            <a:extLst>
              <a:ext uri="{FF2B5EF4-FFF2-40B4-BE49-F238E27FC236}">
                <a16:creationId xmlns:a16="http://schemas.microsoft.com/office/drawing/2014/main" id="{BA2E3E47-427E-4ABB-B04B-17883798EE2D}"/>
              </a:ext>
            </a:extLst>
          </xdr:cNvPr>
          <xdr:cNvSpPr txBox="1"/>
        </xdr:nvSpPr>
        <xdr:spPr>
          <a:xfrm>
            <a:off x="5012082" y="2597493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No.16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71437</xdr:colOff>
      <xdr:row>15</xdr:row>
      <xdr:rowOff>19050</xdr:rowOff>
    </xdr:from>
    <xdr:to>
      <xdr:col>17</xdr:col>
      <xdr:colOff>528637</xdr:colOff>
      <xdr:row>26</xdr:row>
      <xdr:rowOff>142875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2727C2E6-3EFF-4CF8-A452-96A3A5BBA3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238125</xdr:colOff>
      <xdr:row>3</xdr:row>
      <xdr:rowOff>95250</xdr:rowOff>
    </xdr:from>
    <xdr:to>
      <xdr:col>18</xdr:col>
      <xdr:colOff>9525</xdr:colOff>
      <xdr:row>14</xdr:row>
      <xdr:rowOff>219075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9FE14983-EA01-4811-ABC4-D5AB94CCC9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266700</xdr:colOff>
      <xdr:row>27</xdr:row>
      <xdr:rowOff>28575</xdr:rowOff>
    </xdr:from>
    <xdr:to>
      <xdr:col>18</xdr:col>
      <xdr:colOff>38100</xdr:colOff>
      <xdr:row>38</xdr:row>
      <xdr:rowOff>152400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F95783A4-C9BB-465A-905A-DB5F3F3429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57150</xdr:colOff>
      <xdr:row>10</xdr:row>
      <xdr:rowOff>109537</xdr:rowOff>
    </xdr:from>
    <xdr:to>
      <xdr:col>15</xdr:col>
      <xdr:colOff>514350</xdr:colOff>
      <xdr:row>21</xdr:row>
      <xdr:rowOff>233362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2880C273-CE6F-43D8-92EB-AE8810E137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55613E-9E12-44D7-A039-093372C92E4F}">
  <dimension ref="A1:S34"/>
  <sheetViews>
    <sheetView workbookViewId="0">
      <selection activeCell="G10" sqref="G10"/>
    </sheetView>
  </sheetViews>
  <sheetFormatPr defaultRowHeight="18.75" x14ac:dyDescent="0.4"/>
  <cols>
    <col min="1" max="1" width="18.75" style="2" bestFit="1" customWidth="1"/>
    <col min="2" max="6" width="9" style="2"/>
    <col min="7" max="7" width="9.5" style="2" bestFit="1" customWidth="1"/>
    <col min="8" max="8" width="9.5" style="2" customWidth="1"/>
    <col min="9" max="9" width="9" style="2"/>
    <col min="10" max="10" width="8.625" style="2" customWidth="1"/>
    <col min="11" max="11" width="9" style="2"/>
    <col min="12" max="12" width="25.5" style="35" bestFit="1" customWidth="1"/>
    <col min="13" max="16" width="9" style="2"/>
    <col min="17" max="17" width="19.5" style="2" bestFit="1" customWidth="1"/>
    <col min="18" max="16384" width="9" style="2"/>
  </cols>
  <sheetData>
    <row r="1" spans="1:19" x14ac:dyDescent="0.4">
      <c r="F1" s="2" t="s">
        <v>208</v>
      </c>
      <c r="G1" s="35">
        <v>6.6261999999999999E-34</v>
      </c>
      <c r="H1" s="2" t="s">
        <v>219</v>
      </c>
    </row>
    <row r="2" spans="1:19" x14ac:dyDescent="0.4">
      <c r="F2" s="2" t="s">
        <v>210</v>
      </c>
      <c r="G2" s="35">
        <v>1.6022000000000001E-19</v>
      </c>
      <c r="H2" s="2" t="s">
        <v>211</v>
      </c>
    </row>
    <row r="3" spans="1:19" x14ac:dyDescent="0.4">
      <c r="F3" s="2" t="s">
        <v>212</v>
      </c>
      <c r="G3" s="35">
        <v>2990000000</v>
      </c>
      <c r="H3" s="2" t="s">
        <v>213</v>
      </c>
    </row>
    <row r="4" spans="1:19" x14ac:dyDescent="0.4">
      <c r="F4" s="2" t="s">
        <v>214</v>
      </c>
      <c r="G4" s="35">
        <v>1.0300000000000001E-6</v>
      </c>
      <c r="H4" s="2" t="s">
        <v>213</v>
      </c>
      <c r="I4" s="35">
        <f>G2*G4/G3/G1</f>
        <v>8.3294864038762129E-2</v>
      </c>
    </row>
    <row r="5" spans="1:19" x14ac:dyDescent="0.4">
      <c r="A5" s="2" t="s">
        <v>12</v>
      </c>
      <c r="B5" s="2" t="s">
        <v>0</v>
      </c>
      <c r="C5" s="2" t="s">
        <v>1</v>
      </c>
      <c r="D5" s="2" t="s">
        <v>2</v>
      </c>
      <c r="E5" s="2" t="s">
        <v>3</v>
      </c>
      <c r="F5" s="2" t="s">
        <v>207</v>
      </c>
      <c r="G5" s="2" t="s">
        <v>215</v>
      </c>
      <c r="H5" s="2" t="s">
        <v>216</v>
      </c>
      <c r="I5" s="2" t="s">
        <v>5</v>
      </c>
      <c r="J5" s="2" t="s">
        <v>6</v>
      </c>
      <c r="K5" s="2" t="s">
        <v>7</v>
      </c>
      <c r="L5" s="35" t="s">
        <v>218</v>
      </c>
      <c r="M5" s="2" t="s">
        <v>8</v>
      </c>
      <c r="N5" s="2" t="s">
        <v>9</v>
      </c>
      <c r="O5" s="11" t="s">
        <v>69</v>
      </c>
      <c r="Q5" s="2" t="s">
        <v>109</v>
      </c>
      <c r="R5" s="2" t="s">
        <v>110</v>
      </c>
      <c r="S5" s="2" t="s">
        <v>111</v>
      </c>
    </row>
    <row r="6" spans="1:19" s="3" customFormat="1" x14ac:dyDescent="0.4">
      <c r="A6" s="3" t="s">
        <v>11</v>
      </c>
      <c r="B6" s="3">
        <v>1</v>
      </c>
      <c r="C6" s="3">
        <v>300</v>
      </c>
      <c r="D6" s="3">
        <v>1.5</v>
      </c>
      <c r="E6" s="6">
        <v>91.941999999999993</v>
      </c>
      <c r="F6" s="8">
        <v>0.310749</v>
      </c>
      <c r="G6" s="8">
        <f>2*F6*G$2*G$4/G$3/G$1</f>
        <v>5.1767591410362579E-2</v>
      </c>
      <c r="H6" s="8">
        <f>1/G6</f>
        <v>19.31710502180762</v>
      </c>
      <c r="I6" s="6">
        <v>23.42</v>
      </c>
      <c r="J6" s="6">
        <v>7.2493800000000004</v>
      </c>
      <c r="K6" s="6">
        <f>E6/C6/D6*100</f>
        <v>20.431555555555555</v>
      </c>
      <c r="L6" s="36">
        <f>K6/G$2/1000</f>
        <v>1.2752187963772035E+17</v>
      </c>
      <c r="M6" s="3" t="s">
        <v>10</v>
      </c>
      <c r="O6" s="3">
        <v>136</v>
      </c>
      <c r="Q6" s="40" t="s">
        <v>112</v>
      </c>
      <c r="R6" s="40">
        <v>180504</v>
      </c>
      <c r="S6" s="40" t="s">
        <v>113</v>
      </c>
    </row>
    <row r="7" spans="1:19" s="3" customFormat="1" x14ac:dyDescent="0.4">
      <c r="A7" s="3" t="s">
        <v>11</v>
      </c>
      <c r="B7" s="3">
        <v>2</v>
      </c>
      <c r="C7" s="3">
        <v>300</v>
      </c>
      <c r="D7" s="3">
        <v>2.5</v>
      </c>
      <c r="E7" s="6">
        <v>87.296999999999997</v>
      </c>
      <c r="F7" s="8">
        <v>0.28858600000000001</v>
      </c>
      <c r="G7" s="8">
        <f>2*F7*G$2*G$4/G$3/G$1</f>
        <v>4.8075463266980416E-2</v>
      </c>
      <c r="H7" s="8">
        <f t="shared" ref="H7:H33" si="0">1/G7</f>
        <v>20.800631591351262</v>
      </c>
      <c r="I7" s="6">
        <v>21.105</v>
      </c>
      <c r="J7" s="6">
        <v>5.2046400000000004</v>
      </c>
      <c r="K7" s="6">
        <f>E7/C7/D7*100</f>
        <v>11.639599999999998</v>
      </c>
      <c r="L7" s="36">
        <f t="shared" ref="L7:L34" si="1">K7/G$2/1000</f>
        <v>7.2647609536886768E+16</v>
      </c>
      <c r="M7" s="3" t="s">
        <v>10</v>
      </c>
      <c r="O7" s="3">
        <v>140</v>
      </c>
      <c r="Q7" s="40"/>
      <c r="R7" s="40"/>
      <c r="S7" s="40"/>
    </row>
    <row r="8" spans="1:19" s="3" customFormat="1" x14ac:dyDescent="0.4">
      <c r="A8" s="3" t="s">
        <v>11</v>
      </c>
      <c r="B8" s="3">
        <v>3</v>
      </c>
      <c r="C8" s="3">
        <v>300</v>
      </c>
      <c r="D8" s="3">
        <v>1.5</v>
      </c>
      <c r="E8" s="6">
        <v>85.149000000000001</v>
      </c>
      <c r="F8" s="8">
        <v>0.31494100000000003</v>
      </c>
      <c r="G8" s="8">
        <f t="shared" ref="G7:G33" si="2">2*F8*G$2*G$4/G$3/G$1</f>
        <v>5.2465935550463569E-2</v>
      </c>
      <c r="H8" s="8">
        <f t="shared" si="0"/>
        <v>19.059986055869814</v>
      </c>
      <c r="I8" s="6">
        <v>24.547000000000001</v>
      </c>
      <c r="J8" s="6">
        <v>7.4985099999999996</v>
      </c>
      <c r="K8" s="6">
        <f>E8/C8/D8*100</f>
        <v>18.922000000000004</v>
      </c>
      <c r="L8" s="36">
        <f t="shared" si="1"/>
        <v>1.1810011234552493E+17</v>
      </c>
      <c r="M8" s="3" t="s">
        <v>10</v>
      </c>
      <c r="O8" s="3">
        <v>135</v>
      </c>
      <c r="Q8" s="40"/>
      <c r="R8" s="40"/>
      <c r="S8" s="40"/>
    </row>
    <row r="9" spans="1:19" s="3" customFormat="1" x14ac:dyDescent="0.4">
      <c r="A9" s="3" t="s">
        <v>11</v>
      </c>
      <c r="B9" s="3">
        <v>4</v>
      </c>
      <c r="C9" s="3">
        <v>300</v>
      </c>
      <c r="D9" s="3">
        <v>2.5</v>
      </c>
      <c r="E9" s="6">
        <v>91.986999999999995</v>
      </c>
      <c r="F9" s="8">
        <v>0.30953999999999998</v>
      </c>
      <c r="G9" s="8">
        <f t="shared" si="2"/>
        <v>5.1566184429116847E-2</v>
      </c>
      <c r="H9" s="8">
        <f t="shared" si="0"/>
        <v>19.392553687477214</v>
      </c>
      <c r="I9" s="6">
        <v>22.736499999999999</v>
      </c>
      <c r="J9" s="6">
        <v>5.6764599999999996</v>
      </c>
      <c r="K9" s="6">
        <f>E9/C9/D9*100</f>
        <v>12.264933333333332</v>
      </c>
      <c r="L9" s="36">
        <f t="shared" si="1"/>
        <v>7.6550576290933296E+16</v>
      </c>
      <c r="M9" s="3" t="s">
        <v>10</v>
      </c>
      <c r="O9" s="3">
        <v>137</v>
      </c>
      <c r="Q9" s="40"/>
      <c r="R9" s="40"/>
      <c r="S9" s="40"/>
    </row>
    <row r="10" spans="1:19" s="3" customFormat="1" x14ac:dyDescent="0.4">
      <c r="A10" s="3" t="s">
        <v>11</v>
      </c>
      <c r="B10" s="3">
        <v>5</v>
      </c>
      <c r="C10" s="3">
        <v>300</v>
      </c>
      <c r="D10" s="3">
        <v>1.5</v>
      </c>
      <c r="E10" s="6">
        <v>79.637</v>
      </c>
      <c r="F10" s="8">
        <v>0.31128800000000001</v>
      </c>
      <c r="G10" s="8">
        <f t="shared" si="2"/>
        <v>5.1857383273796374E-2</v>
      </c>
      <c r="H10" s="8">
        <f t="shared" si="0"/>
        <v>19.28365715485883</v>
      </c>
      <c r="I10" s="6">
        <v>26.352399999999999</v>
      </c>
      <c r="J10" s="6">
        <v>9.0876099999999997</v>
      </c>
      <c r="K10" s="6">
        <f>E10/C10/D10*100</f>
        <v>17.697111111111109</v>
      </c>
      <c r="L10" s="36">
        <f t="shared" si="1"/>
        <v>1.1045506872494763E+17</v>
      </c>
      <c r="M10" s="3" t="s">
        <v>10</v>
      </c>
      <c r="O10" s="3">
        <v>132</v>
      </c>
      <c r="Q10" s="40"/>
      <c r="R10" s="40"/>
      <c r="S10" s="40"/>
    </row>
    <row r="11" spans="1:19" s="12" customFormat="1" x14ac:dyDescent="0.4">
      <c r="A11" s="12">
        <v>2</v>
      </c>
      <c r="C11" s="12">
        <v>300</v>
      </c>
      <c r="E11" s="13"/>
      <c r="F11" s="14"/>
      <c r="G11" s="14"/>
      <c r="H11" s="14"/>
      <c r="I11" s="13"/>
      <c r="J11" s="13"/>
      <c r="K11" s="13"/>
      <c r="L11" s="38">
        <f t="shared" si="1"/>
        <v>0</v>
      </c>
    </row>
    <row r="12" spans="1:19" s="3" customFormat="1" x14ac:dyDescent="0.4">
      <c r="A12" s="3">
        <v>3</v>
      </c>
      <c r="C12" s="3">
        <v>300</v>
      </c>
      <c r="E12" s="6"/>
      <c r="F12" s="8"/>
      <c r="G12" s="8"/>
      <c r="H12" s="8"/>
      <c r="I12" s="6"/>
      <c r="J12" s="6"/>
      <c r="K12" s="6"/>
      <c r="L12" s="36">
        <f t="shared" si="1"/>
        <v>0</v>
      </c>
    </row>
    <row r="13" spans="1:19" x14ac:dyDescent="0.4">
      <c r="A13" s="2" t="s">
        <v>13</v>
      </c>
      <c r="B13" s="2">
        <v>1</v>
      </c>
      <c r="C13" s="2">
        <v>400</v>
      </c>
      <c r="D13" s="2">
        <v>1.5</v>
      </c>
      <c r="E13" s="7">
        <v>110.666</v>
      </c>
      <c r="F13" s="9">
        <v>0.217306</v>
      </c>
      <c r="G13" s="14">
        <f t="shared" si="2"/>
        <v>3.6200947449614482E-2</v>
      </c>
      <c r="H13" s="14">
        <f t="shared" si="0"/>
        <v>27.623586410047103</v>
      </c>
      <c r="I13" s="7">
        <v>23.255299999999998</v>
      </c>
      <c r="J13" s="7">
        <v>7.5817800000000002</v>
      </c>
      <c r="K13" s="7">
        <f>E13/C13/D13*100</f>
        <v>18.444333333333333</v>
      </c>
      <c r="L13" s="38">
        <f t="shared" si="1"/>
        <v>1.1511879499022178E+17</v>
      </c>
      <c r="M13" s="2" t="s">
        <v>10</v>
      </c>
      <c r="O13" s="2">
        <v>131</v>
      </c>
      <c r="Q13" s="44" t="s">
        <v>114</v>
      </c>
      <c r="R13" s="44">
        <v>180503</v>
      </c>
    </row>
    <row r="14" spans="1:19" x14ac:dyDescent="0.4">
      <c r="A14" s="2" t="s">
        <v>13</v>
      </c>
      <c r="B14" s="2">
        <v>2</v>
      </c>
      <c r="C14" s="2">
        <v>400</v>
      </c>
      <c r="D14" s="2">
        <v>2.5</v>
      </c>
      <c r="E14" s="7">
        <v>111.45</v>
      </c>
      <c r="F14" s="9">
        <v>0.123375</v>
      </c>
      <c r="G14" s="14">
        <f t="shared" si="2"/>
        <v>2.0553007701564551E-2</v>
      </c>
      <c r="H14" s="14">
        <f t="shared" si="0"/>
        <v>48.654679379304532</v>
      </c>
      <c r="I14" s="7">
        <v>20.4754</v>
      </c>
      <c r="J14" s="7">
        <v>5.4633799999999999</v>
      </c>
      <c r="K14" s="7">
        <f>E14/C14/D14*100</f>
        <v>11.145000000000001</v>
      </c>
      <c r="L14" s="38">
        <f t="shared" si="1"/>
        <v>6.9560604169267264E+16</v>
      </c>
      <c r="M14" s="2" t="s">
        <v>10</v>
      </c>
      <c r="O14" s="2">
        <v>135</v>
      </c>
      <c r="Q14" s="44"/>
      <c r="R14" s="44"/>
    </row>
    <row r="15" spans="1:19" x14ac:dyDescent="0.4">
      <c r="A15" s="2" t="s">
        <v>13</v>
      </c>
      <c r="B15" s="2">
        <v>3</v>
      </c>
      <c r="C15" s="2">
        <v>400</v>
      </c>
      <c r="D15" s="2">
        <v>1.5</v>
      </c>
      <c r="E15" s="7">
        <v>103</v>
      </c>
      <c r="F15" s="9">
        <v>0.29309600000000002</v>
      </c>
      <c r="G15" s="14">
        <f t="shared" si="2"/>
        <v>4.8826782940610054E-2</v>
      </c>
      <c r="H15" s="14">
        <f t="shared" si="0"/>
        <v>20.480562915978705</v>
      </c>
      <c r="I15" s="7">
        <v>22.270199999999999</v>
      </c>
      <c r="J15" s="7">
        <v>7.2934700000000001</v>
      </c>
      <c r="K15" s="7">
        <f>E15/C15/D15*100</f>
        <v>17.166666666666668</v>
      </c>
      <c r="L15" s="38">
        <f t="shared" si="1"/>
        <v>1.0714434319477386E+17</v>
      </c>
      <c r="M15" s="2" t="s">
        <v>10</v>
      </c>
      <c r="O15" s="2">
        <v>133</v>
      </c>
      <c r="Q15" s="44"/>
      <c r="R15" s="44"/>
    </row>
    <row r="16" spans="1:19" x14ac:dyDescent="0.4">
      <c r="A16" s="2" t="s">
        <v>13</v>
      </c>
      <c r="B16" s="2">
        <v>4</v>
      </c>
      <c r="C16" s="2">
        <v>400</v>
      </c>
      <c r="D16" s="2">
        <v>2.5</v>
      </c>
      <c r="E16" s="7">
        <v>101.4</v>
      </c>
      <c r="F16" s="9">
        <v>0.14846300000000001</v>
      </c>
      <c r="G16" s="14">
        <f t="shared" si="2"/>
        <v>2.4732410799573487E-2</v>
      </c>
      <c r="H16" s="14">
        <f t="shared" si="0"/>
        <v>40.432774956869352</v>
      </c>
      <c r="I16" s="7">
        <v>20.534500000000001</v>
      </c>
      <c r="J16" s="7">
        <v>4.4361499999999996</v>
      </c>
      <c r="K16" s="7">
        <f>E16/C16/D16*100</f>
        <v>10.14</v>
      </c>
      <c r="L16" s="38">
        <f t="shared" si="1"/>
        <v>6.3287979028835352E+16</v>
      </c>
      <c r="M16" s="2" t="s">
        <v>10</v>
      </c>
      <c r="O16" s="2">
        <v>135</v>
      </c>
      <c r="Q16" s="44"/>
      <c r="R16" s="44"/>
    </row>
    <row r="17" spans="1:18" x14ac:dyDescent="0.4">
      <c r="A17" s="2" t="s">
        <v>13</v>
      </c>
      <c r="B17" s="2">
        <v>5</v>
      </c>
      <c r="C17" s="2">
        <v>400</v>
      </c>
      <c r="D17" s="2">
        <v>1.5</v>
      </c>
      <c r="E17" s="7">
        <v>104.97199999999999</v>
      </c>
      <c r="F17" s="9">
        <v>0.27284999999999998</v>
      </c>
      <c r="G17" s="14">
        <f t="shared" si="2"/>
        <v>4.5454007305952483E-2</v>
      </c>
      <c r="H17" s="14">
        <f t="shared" si="0"/>
        <v>22.000260467002736</v>
      </c>
      <c r="I17" s="7">
        <v>20.534500000000001</v>
      </c>
      <c r="J17" s="7">
        <v>4.4361499999999996</v>
      </c>
      <c r="K17" s="7">
        <f>E17/C17/D17*100</f>
        <v>17.495333333333331</v>
      </c>
      <c r="L17" s="38">
        <f t="shared" si="1"/>
        <v>1.0919568926059998E+17</v>
      </c>
      <c r="M17" s="2" t="s">
        <v>10</v>
      </c>
      <c r="O17" s="2">
        <v>135</v>
      </c>
      <c r="Q17" s="44"/>
      <c r="R17" s="44"/>
    </row>
    <row r="18" spans="1:18" s="3" customFormat="1" x14ac:dyDescent="0.4">
      <c r="A18" s="3">
        <v>5</v>
      </c>
      <c r="C18" s="3">
        <v>400</v>
      </c>
      <c r="E18" s="6"/>
      <c r="F18" s="8"/>
      <c r="G18" s="8"/>
      <c r="H18" s="8"/>
      <c r="I18" s="6"/>
      <c r="J18" s="6"/>
      <c r="K18" s="6"/>
      <c r="L18" s="36">
        <f t="shared" si="1"/>
        <v>0</v>
      </c>
    </row>
    <row r="19" spans="1:18" x14ac:dyDescent="0.4">
      <c r="A19" s="2">
        <v>6</v>
      </c>
      <c r="C19" s="2">
        <v>400</v>
      </c>
      <c r="E19" s="7"/>
      <c r="F19" s="9"/>
      <c r="G19" s="14"/>
      <c r="H19" s="14"/>
      <c r="I19" s="7"/>
      <c r="J19" s="7"/>
      <c r="K19" s="7"/>
      <c r="L19" s="38">
        <f t="shared" si="1"/>
        <v>0</v>
      </c>
    </row>
    <row r="20" spans="1:18" s="3" customFormat="1" x14ac:dyDescent="0.4">
      <c r="A20" s="3">
        <v>7</v>
      </c>
      <c r="C20" s="3">
        <v>500</v>
      </c>
      <c r="E20" s="6"/>
      <c r="F20" s="8"/>
      <c r="G20" s="8"/>
      <c r="H20" s="8"/>
      <c r="I20" s="6"/>
      <c r="J20" s="6"/>
      <c r="K20" s="6"/>
      <c r="L20" s="36">
        <f t="shared" si="1"/>
        <v>0</v>
      </c>
    </row>
    <row r="21" spans="1:18" x14ac:dyDescent="0.4">
      <c r="A21" s="2">
        <v>8</v>
      </c>
      <c r="C21" s="2">
        <v>500</v>
      </c>
      <c r="E21" s="7"/>
      <c r="F21" s="9"/>
      <c r="G21" s="14"/>
      <c r="H21" s="14"/>
      <c r="I21" s="7"/>
      <c r="J21" s="7"/>
      <c r="K21" s="7"/>
      <c r="L21" s="38">
        <f t="shared" si="1"/>
        <v>0</v>
      </c>
    </row>
    <row r="22" spans="1:18" s="3" customFormat="1" x14ac:dyDescent="0.4">
      <c r="A22" s="3" t="s">
        <v>14</v>
      </c>
      <c r="B22" s="3">
        <v>1</v>
      </c>
      <c r="C22" s="3">
        <v>500</v>
      </c>
      <c r="D22" s="3">
        <v>1.5</v>
      </c>
      <c r="E22" s="6">
        <v>135.52000000000001</v>
      </c>
      <c r="F22" s="8">
        <v>0.30890800000000002</v>
      </c>
      <c r="G22" s="8">
        <f t="shared" si="2"/>
        <v>5.1460899720971863E-2</v>
      </c>
      <c r="H22" s="8">
        <f t="shared" si="0"/>
        <v>19.432229234664351</v>
      </c>
      <c r="I22" s="6">
        <v>17.4636</v>
      </c>
      <c r="J22" s="6">
        <v>6.5919100000000004</v>
      </c>
      <c r="K22" s="6">
        <f>E22/C22/D22*100</f>
        <v>18.069333333333333</v>
      </c>
      <c r="L22" s="36">
        <f t="shared" si="1"/>
        <v>1.1277826322140389E+17</v>
      </c>
      <c r="M22" s="3" t="s">
        <v>10</v>
      </c>
      <c r="Q22" s="40" t="s">
        <v>114</v>
      </c>
      <c r="R22" s="40">
        <v>180504</v>
      </c>
    </row>
    <row r="23" spans="1:18" s="3" customFormat="1" x14ac:dyDescent="0.4">
      <c r="A23" s="3" t="s">
        <v>14</v>
      </c>
      <c r="B23" s="3">
        <v>2</v>
      </c>
      <c r="C23" s="3">
        <v>500</v>
      </c>
      <c r="D23" s="3">
        <v>2.5</v>
      </c>
      <c r="E23" s="6">
        <v>131.696</v>
      </c>
      <c r="F23" s="8">
        <v>0.15878700000000001</v>
      </c>
      <c r="G23" s="8">
        <f t="shared" si="2"/>
        <v>2.6452283152245844E-2</v>
      </c>
      <c r="H23" s="8">
        <f t="shared" si="0"/>
        <v>37.803920147251951</v>
      </c>
      <c r="I23" s="6">
        <v>19.079699999999999</v>
      </c>
      <c r="J23" s="6">
        <v>6.1145100000000001</v>
      </c>
      <c r="K23" s="6">
        <f>E23/C23/D23*100</f>
        <v>10.535679999999999</v>
      </c>
      <c r="L23" s="36">
        <f t="shared" si="1"/>
        <v>6.575758332293096E+16</v>
      </c>
      <c r="M23" s="3" t="s">
        <v>10</v>
      </c>
      <c r="O23" s="3">
        <v>178</v>
      </c>
      <c r="Q23" s="40"/>
      <c r="R23" s="40"/>
    </row>
    <row r="24" spans="1:18" s="3" customFormat="1" x14ac:dyDescent="0.4">
      <c r="A24" s="3" t="s">
        <v>14</v>
      </c>
      <c r="B24" s="3">
        <v>3</v>
      </c>
      <c r="C24" s="3">
        <v>500</v>
      </c>
      <c r="D24" s="3">
        <v>1.5</v>
      </c>
      <c r="E24" s="6">
        <v>120.48</v>
      </c>
      <c r="F24" s="8">
        <v>0.31173600000000001</v>
      </c>
      <c r="G24" s="8">
        <f t="shared" si="2"/>
        <v>5.1932015471975096E-2</v>
      </c>
      <c r="H24" s="8">
        <f t="shared" si="0"/>
        <v>19.255944351700464</v>
      </c>
      <c r="I24" s="6">
        <v>20.241399999999999</v>
      </c>
      <c r="J24" s="6">
        <v>8.4353300000000004</v>
      </c>
      <c r="K24" s="6">
        <f>E24/C24/D24*100</f>
        <v>16.064</v>
      </c>
      <c r="L24" s="36">
        <f t="shared" si="1"/>
        <v>1.002621395581076E+17</v>
      </c>
      <c r="M24" s="3" t="s">
        <v>10</v>
      </c>
      <c r="O24" s="3">
        <v>177</v>
      </c>
      <c r="Q24" s="40"/>
      <c r="R24" s="40"/>
    </row>
    <row r="25" spans="1:18" s="3" customFormat="1" x14ac:dyDescent="0.4">
      <c r="A25" s="3" t="s">
        <v>14</v>
      </c>
      <c r="B25" s="3">
        <v>4</v>
      </c>
      <c r="C25" s="3">
        <v>500</v>
      </c>
      <c r="D25" s="3">
        <v>2.5</v>
      </c>
      <c r="E25" s="6">
        <v>118.76</v>
      </c>
      <c r="F25" s="8">
        <v>0.25724900000000001</v>
      </c>
      <c r="G25" s="8">
        <f t="shared" si="2"/>
        <v>4.2855040958215032E-2</v>
      </c>
      <c r="H25" s="8">
        <f t="shared" si="0"/>
        <v>23.33447775665482</v>
      </c>
      <c r="I25" s="6">
        <v>19.4468</v>
      </c>
      <c r="J25" s="6">
        <v>6.2215800000000003</v>
      </c>
      <c r="K25" s="6">
        <f>E25/C25/D25*100</f>
        <v>9.5008000000000017</v>
      </c>
      <c r="L25" s="36">
        <f t="shared" si="1"/>
        <v>5.9298464611159664E+16</v>
      </c>
      <c r="M25" s="3" t="s">
        <v>10</v>
      </c>
      <c r="O25" s="3">
        <v>179</v>
      </c>
      <c r="Q25" s="40"/>
      <c r="R25" s="40"/>
    </row>
    <row r="26" spans="1:18" s="3" customFormat="1" x14ac:dyDescent="0.4">
      <c r="A26" s="3" t="s">
        <v>14</v>
      </c>
      <c r="B26" s="3">
        <v>5</v>
      </c>
      <c r="C26" s="3">
        <v>500</v>
      </c>
      <c r="D26" s="3">
        <v>1.5</v>
      </c>
      <c r="E26" s="6">
        <v>121.7</v>
      </c>
      <c r="F26" s="8">
        <v>0.29547499999999999</v>
      </c>
      <c r="G26" s="8">
        <f t="shared" si="2"/>
        <v>4.922309990370647E-2</v>
      </c>
      <c r="H26" s="8">
        <f t="shared" si="0"/>
        <v>20.315664839399936</v>
      </c>
      <c r="I26" s="6">
        <v>21.137799999999999</v>
      </c>
      <c r="J26" s="6">
        <v>18.427</v>
      </c>
      <c r="K26" s="6">
        <f>E26/C26/D26*100</f>
        <v>16.226666666666667</v>
      </c>
      <c r="L26" s="36">
        <f t="shared" si="1"/>
        <v>1.012774102276037E+17</v>
      </c>
      <c r="M26" s="3" t="s">
        <v>10</v>
      </c>
      <c r="O26" s="3">
        <v>175</v>
      </c>
      <c r="Q26" s="40"/>
      <c r="R26" s="40"/>
    </row>
    <row r="27" spans="1:18" s="12" customFormat="1" x14ac:dyDescent="0.4">
      <c r="A27" s="12">
        <v>10</v>
      </c>
      <c r="C27" s="12">
        <v>500</v>
      </c>
      <c r="E27" s="13"/>
      <c r="F27" s="14"/>
      <c r="G27" s="14"/>
      <c r="H27" s="14"/>
      <c r="I27" s="13"/>
      <c r="J27" s="13"/>
      <c r="K27" s="13"/>
      <c r="L27" s="38">
        <f t="shared" si="1"/>
        <v>0</v>
      </c>
    </row>
    <row r="28" spans="1:18" s="3" customFormat="1" x14ac:dyDescent="0.4">
      <c r="A28" s="3" t="s">
        <v>15</v>
      </c>
      <c r="B28" s="3">
        <v>1</v>
      </c>
      <c r="C28" s="3">
        <v>1000</v>
      </c>
      <c r="D28" s="3">
        <v>1.5</v>
      </c>
      <c r="E28" s="6">
        <v>249.83</v>
      </c>
      <c r="F28" s="8">
        <v>0.21559</v>
      </c>
      <c r="G28" s="8">
        <f t="shared" si="2"/>
        <v>3.5915079476233458E-2</v>
      </c>
      <c r="H28" s="8">
        <f t="shared" si="0"/>
        <v>27.843457806121318</v>
      </c>
      <c r="I28" s="6">
        <v>11.4701</v>
      </c>
      <c r="J28" s="6">
        <v>-110.157</v>
      </c>
      <c r="K28" s="6">
        <f t="shared" ref="K28:K33" si="3">E28/C28/D28*100</f>
        <v>16.655333333333335</v>
      </c>
      <c r="L28" s="36">
        <f t="shared" si="1"/>
        <v>1.0395289809844797E+17</v>
      </c>
      <c r="M28" s="3" t="s">
        <v>10</v>
      </c>
      <c r="O28" s="3">
        <v>290</v>
      </c>
      <c r="Q28" s="40" t="s">
        <v>114</v>
      </c>
      <c r="R28" s="41">
        <v>180504</v>
      </c>
    </row>
    <row r="29" spans="1:18" s="3" customFormat="1" x14ac:dyDescent="0.4">
      <c r="A29" s="3" t="s">
        <v>15</v>
      </c>
      <c r="B29" s="3">
        <v>2</v>
      </c>
      <c r="C29" s="3">
        <v>1000</v>
      </c>
      <c r="D29" s="3">
        <v>2.5</v>
      </c>
      <c r="E29" s="6">
        <v>229.81</v>
      </c>
      <c r="F29" s="8">
        <v>7.2538099999999994E-2</v>
      </c>
      <c r="G29" s="8">
        <f t="shared" si="2"/>
        <v>1.2084102354260259E-2</v>
      </c>
      <c r="H29" s="8">
        <f t="shared" si="0"/>
        <v>82.753354008744324</v>
      </c>
      <c r="I29" s="6">
        <v>10.863799999999999</v>
      </c>
      <c r="J29" s="6">
        <v>18.0259</v>
      </c>
      <c r="K29" s="6">
        <f t="shared" si="3"/>
        <v>9.192400000000001</v>
      </c>
      <c r="L29" s="36">
        <f t="shared" si="1"/>
        <v>5.737361128448384E+16</v>
      </c>
      <c r="M29" s="3" t="s">
        <v>10</v>
      </c>
      <c r="O29" s="3">
        <v>292</v>
      </c>
      <c r="Q29" s="40"/>
      <c r="R29" s="42"/>
    </row>
    <row r="30" spans="1:18" s="3" customFormat="1" x14ac:dyDescent="0.4">
      <c r="A30" s="3" t="s">
        <v>15</v>
      </c>
      <c r="B30" s="3">
        <v>3</v>
      </c>
      <c r="C30" s="3">
        <v>1000</v>
      </c>
      <c r="D30" s="3">
        <v>1.5</v>
      </c>
      <c r="E30" s="6">
        <v>205.4</v>
      </c>
      <c r="F30" s="8">
        <v>0.20200000000000001</v>
      </c>
      <c r="G30" s="8">
        <f t="shared" si="2"/>
        <v>3.3651125071659897E-2</v>
      </c>
      <c r="H30" s="8">
        <f t="shared" si="0"/>
        <v>29.716688457533149</v>
      </c>
      <c r="I30" s="6">
        <v>11.4842</v>
      </c>
      <c r="J30" s="6">
        <v>-10.783099999999999</v>
      </c>
      <c r="K30" s="6">
        <f t="shared" si="3"/>
        <v>13.693333333333332</v>
      </c>
      <c r="L30" s="36">
        <f t="shared" si="1"/>
        <v>8.5465817833811824E+16</v>
      </c>
      <c r="M30" s="3" t="s">
        <v>10</v>
      </c>
      <c r="O30" s="3">
        <v>290</v>
      </c>
      <c r="Q30" s="40"/>
      <c r="R30" s="42"/>
    </row>
    <row r="31" spans="1:18" s="3" customFormat="1" x14ac:dyDescent="0.4">
      <c r="A31" s="3" t="s">
        <v>15</v>
      </c>
      <c r="B31" s="3">
        <v>4</v>
      </c>
      <c r="C31" s="3">
        <v>1000</v>
      </c>
      <c r="D31" s="3">
        <v>2.5</v>
      </c>
      <c r="E31" s="6">
        <v>202.44</v>
      </c>
      <c r="F31" s="8">
        <v>4.9441199999999998E-2</v>
      </c>
      <c r="G31" s="8">
        <f t="shared" si="2"/>
        <v>8.236396063826491E-3</v>
      </c>
      <c r="H31" s="8">
        <f t="shared" si="0"/>
        <v>121.41232551842788</v>
      </c>
      <c r="I31" s="6">
        <v>11.153700000000001</v>
      </c>
      <c r="J31" s="6">
        <v>10.0158</v>
      </c>
      <c r="K31" s="6">
        <f t="shared" si="3"/>
        <v>8.0975999999999999</v>
      </c>
      <c r="L31" s="36">
        <f t="shared" si="1"/>
        <v>5.0540506803145672E+16</v>
      </c>
      <c r="M31" s="3" t="s">
        <v>10</v>
      </c>
      <c r="O31" s="3">
        <v>291</v>
      </c>
      <c r="Q31" s="40"/>
      <c r="R31" s="42"/>
    </row>
    <row r="32" spans="1:18" s="3" customFormat="1" x14ac:dyDescent="0.4">
      <c r="A32" s="3" t="s">
        <v>15</v>
      </c>
      <c r="B32" s="3">
        <v>5</v>
      </c>
      <c r="C32" s="3">
        <v>1000</v>
      </c>
      <c r="D32" s="3">
        <v>1.5</v>
      </c>
      <c r="E32" s="6">
        <v>205.61</v>
      </c>
      <c r="F32" s="8">
        <v>0.20999899999999999</v>
      </c>
      <c r="G32" s="8">
        <f t="shared" si="2"/>
        <v>3.4983676306552011E-2</v>
      </c>
      <c r="H32" s="8">
        <f t="shared" si="0"/>
        <v>28.584760253247378</v>
      </c>
      <c r="I32" s="6">
        <v>11.3089</v>
      </c>
      <c r="J32" s="6">
        <v>4.5396200000000002</v>
      </c>
      <c r="K32" s="6">
        <f t="shared" si="3"/>
        <v>13.707333333333334</v>
      </c>
      <c r="L32" s="36">
        <f t="shared" si="1"/>
        <v>8.5553197686514384E+16</v>
      </c>
      <c r="M32" s="3" t="s">
        <v>10</v>
      </c>
      <c r="O32" s="3">
        <v>290</v>
      </c>
      <c r="Q32" s="40"/>
      <c r="R32" s="42"/>
    </row>
    <row r="33" spans="1:18" s="3" customFormat="1" x14ac:dyDescent="0.4">
      <c r="A33" s="3" t="s">
        <v>15</v>
      </c>
      <c r="B33" s="3">
        <v>6</v>
      </c>
      <c r="C33" s="3">
        <v>1000</v>
      </c>
      <c r="D33" s="3">
        <v>2.5</v>
      </c>
      <c r="E33" s="6">
        <v>210.17099999999999</v>
      </c>
      <c r="F33" s="8">
        <v>8.3483600000000005E-2</v>
      </c>
      <c r="G33" s="8">
        <f t="shared" si="2"/>
        <v>1.3907510222932802E-2</v>
      </c>
      <c r="H33" s="8">
        <f t="shared" si="0"/>
        <v>71.90359625629101</v>
      </c>
      <c r="I33" s="6">
        <v>11.0411</v>
      </c>
      <c r="J33" s="6">
        <v>3.5825100000000001</v>
      </c>
      <c r="K33" s="6">
        <f t="shared" si="3"/>
        <v>8.4068400000000008</v>
      </c>
      <c r="L33" s="36">
        <f t="shared" si="1"/>
        <v>5.2470602920983648E+16</v>
      </c>
      <c r="M33" s="3" t="s">
        <v>10</v>
      </c>
      <c r="O33" s="3">
        <v>291</v>
      </c>
      <c r="Q33" s="40"/>
      <c r="R33" s="43"/>
    </row>
    <row r="34" spans="1:18" x14ac:dyDescent="0.4">
      <c r="A34" s="2">
        <v>12</v>
      </c>
      <c r="C34" s="12">
        <v>1000</v>
      </c>
      <c r="G34" s="14"/>
      <c r="H34" s="14"/>
      <c r="L34" s="38">
        <f t="shared" si="1"/>
        <v>0</v>
      </c>
    </row>
  </sheetData>
  <mergeCells count="9">
    <mergeCell ref="S6:S10"/>
    <mergeCell ref="R28:R33"/>
    <mergeCell ref="Q6:Q10"/>
    <mergeCell ref="Q13:Q17"/>
    <mergeCell ref="Q22:Q26"/>
    <mergeCell ref="Q28:Q33"/>
    <mergeCell ref="R13:R17"/>
    <mergeCell ref="R22:R26"/>
    <mergeCell ref="R6:R10"/>
  </mergeCells>
  <phoneticPr fontId="1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9F594-5107-4960-943E-628E4666B20F}">
  <dimension ref="B1:O25"/>
  <sheetViews>
    <sheetView workbookViewId="0">
      <selection activeCell="A25" activeCellId="1" sqref="A3:L3 A25:L40"/>
    </sheetView>
  </sheetViews>
  <sheetFormatPr defaultRowHeight="18.75" x14ac:dyDescent="0.4"/>
  <sheetData>
    <row r="1" spans="2:15" x14ac:dyDescent="0.4">
      <c r="B1" t="s">
        <v>35</v>
      </c>
      <c r="C1" s="2" t="s">
        <v>34</v>
      </c>
      <c r="D1" s="2" t="s">
        <v>28</v>
      </c>
      <c r="E1" s="2" t="s">
        <v>29</v>
      </c>
      <c r="F1" s="2" t="s">
        <v>30</v>
      </c>
      <c r="G1" s="2" t="s">
        <v>31</v>
      </c>
      <c r="H1" s="2" t="s">
        <v>32</v>
      </c>
      <c r="I1" s="2" t="s">
        <v>33</v>
      </c>
    </row>
    <row r="2" spans="2:15" x14ac:dyDescent="0.4">
      <c r="C2" s="3">
        <v>300</v>
      </c>
      <c r="D2" s="3">
        <v>93.99</v>
      </c>
      <c r="E2" s="3"/>
      <c r="F2" s="3"/>
      <c r="G2" s="3">
        <v>94.970200000000006</v>
      </c>
      <c r="H2" s="3"/>
    </row>
    <row r="3" spans="2:15" x14ac:dyDescent="0.4">
      <c r="C3" s="2">
        <v>400</v>
      </c>
      <c r="D3" s="2">
        <v>113.551</v>
      </c>
      <c r="E3" s="2">
        <v>117</v>
      </c>
      <c r="F3" s="2">
        <v>114</v>
      </c>
      <c r="G3" s="2">
        <v>118.248</v>
      </c>
      <c r="H3" s="2">
        <v>113.8</v>
      </c>
    </row>
    <row r="4" spans="2:15" x14ac:dyDescent="0.4">
      <c r="C4" s="3">
        <v>500</v>
      </c>
      <c r="D4" s="3"/>
      <c r="E4" s="3">
        <v>135.971</v>
      </c>
      <c r="F4" s="3">
        <v>138.13800000000001</v>
      </c>
      <c r="G4" s="3">
        <v>139.03100000000001</v>
      </c>
      <c r="H4" s="3">
        <v>134.131</v>
      </c>
    </row>
    <row r="5" spans="2:15" x14ac:dyDescent="0.4">
      <c r="C5" s="2">
        <v>1000</v>
      </c>
      <c r="D5" s="2">
        <v>265</v>
      </c>
      <c r="E5" s="2">
        <v>269</v>
      </c>
      <c r="F5" s="2">
        <v>255</v>
      </c>
      <c r="G5" s="2">
        <v>260.88499999999999</v>
      </c>
      <c r="H5" s="2">
        <v>253.60900000000001</v>
      </c>
      <c r="I5" s="2">
        <v>250</v>
      </c>
    </row>
    <row r="6" spans="2:15" x14ac:dyDescent="0.4">
      <c r="D6" t="s">
        <v>38</v>
      </c>
      <c r="E6" t="s">
        <v>39</v>
      </c>
      <c r="F6" t="s">
        <v>40</v>
      </c>
      <c r="G6" t="s">
        <v>41</v>
      </c>
      <c r="H6" t="s">
        <v>42</v>
      </c>
      <c r="I6" t="s">
        <v>43</v>
      </c>
      <c r="K6" t="s">
        <v>38</v>
      </c>
    </row>
    <row r="7" spans="2:15" x14ac:dyDescent="0.4">
      <c r="B7" t="s">
        <v>36</v>
      </c>
      <c r="C7" s="3">
        <v>300</v>
      </c>
      <c r="D7" s="3">
        <v>3.2785300000000003E-2</v>
      </c>
      <c r="E7" s="3"/>
      <c r="F7" s="3"/>
      <c r="G7" s="3">
        <v>1.0695E-2</v>
      </c>
      <c r="H7" s="3"/>
      <c r="J7">
        <f t="shared" ref="J7:O7" si="0">1/C7</f>
        <v>3.3333333333333335E-3</v>
      </c>
      <c r="K7">
        <f t="shared" si="0"/>
        <v>30.50147474630398</v>
      </c>
      <c r="L7" t="e">
        <f t="shared" si="0"/>
        <v>#DIV/0!</v>
      </c>
      <c r="M7" t="e">
        <f t="shared" si="0"/>
        <v>#DIV/0!</v>
      </c>
      <c r="N7">
        <f t="shared" si="0"/>
        <v>93.501636278634876</v>
      </c>
      <c r="O7" t="e">
        <f t="shared" si="0"/>
        <v>#DIV/0!</v>
      </c>
    </row>
    <row r="8" spans="2:15" x14ac:dyDescent="0.4">
      <c r="C8" s="2">
        <v>400</v>
      </c>
      <c r="D8" s="2">
        <v>7.0583499999999993E-2</v>
      </c>
      <c r="E8" s="2">
        <v>5.21152E-2</v>
      </c>
      <c r="F8" s="2">
        <v>6.8213300000000004E-2</v>
      </c>
      <c r="G8" s="2">
        <v>5.3571300000000002E-2</v>
      </c>
      <c r="H8" s="2">
        <v>7.2201299999999996E-2</v>
      </c>
      <c r="J8">
        <f>1/C8</f>
        <v>2.5000000000000001E-3</v>
      </c>
      <c r="K8">
        <f t="shared" ref="K8:O10" si="1">1/D8</f>
        <v>14.167617077645627</v>
      </c>
      <c r="L8">
        <f t="shared" si="1"/>
        <v>19.188259855090262</v>
      </c>
      <c r="M8">
        <f t="shared" si="1"/>
        <v>14.659897703233826</v>
      </c>
      <c r="N8">
        <f t="shared" si="1"/>
        <v>18.666711466774185</v>
      </c>
      <c r="O8">
        <f t="shared" si="1"/>
        <v>13.850166132742762</v>
      </c>
    </row>
    <row r="9" spans="2:15" x14ac:dyDescent="0.4">
      <c r="C9" s="3">
        <v>500</v>
      </c>
      <c r="D9" s="3"/>
      <c r="E9" s="3">
        <v>0.16458300000000001</v>
      </c>
      <c r="F9" s="3">
        <v>0.123486</v>
      </c>
      <c r="G9" s="3">
        <v>0.14785000000000001</v>
      </c>
      <c r="H9" s="3">
        <v>0.14351900000000001</v>
      </c>
      <c r="J9">
        <f>1/C9</f>
        <v>2E-3</v>
      </c>
      <c r="K9" t="e">
        <f t="shared" si="1"/>
        <v>#DIV/0!</v>
      </c>
      <c r="L9">
        <f t="shared" si="1"/>
        <v>6.0759616728337678</v>
      </c>
      <c r="M9">
        <f t="shared" si="1"/>
        <v>8.0980839933271795</v>
      </c>
      <c r="N9">
        <f t="shared" si="1"/>
        <v>6.763611768684477</v>
      </c>
      <c r="O9">
        <f t="shared" si="1"/>
        <v>6.967718559911928</v>
      </c>
    </row>
    <row r="10" spans="2:15" x14ac:dyDescent="0.4">
      <c r="C10" s="2">
        <v>1000</v>
      </c>
      <c r="D10" s="2">
        <v>4.1162400000000002E-2</v>
      </c>
      <c r="E10" s="2">
        <v>1.6743999999999998E-2</v>
      </c>
      <c r="F10" s="2">
        <v>4.7273099999999998E-2</v>
      </c>
      <c r="G10" s="2">
        <v>2.4747999999999999E-2</v>
      </c>
      <c r="H10" s="2">
        <v>6.9934099999999999E-2</v>
      </c>
      <c r="I10" s="2">
        <v>6.3424400000000006E-2</v>
      </c>
      <c r="J10">
        <f>1/C10</f>
        <v>1E-3</v>
      </c>
      <c r="K10">
        <f t="shared" si="1"/>
        <v>24.294015898004002</v>
      </c>
      <c r="L10">
        <f t="shared" si="1"/>
        <v>59.722885809842339</v>
      </c>
      <c r="M10">
        <f t="shared" si="1"/>
        <v>21.153679365220391</v>
      </c>
      <c r="N10">
        <f t="shared" si="1"/>
        <v>40.407305640859867</v>
      </c>
      <c r="O10">
        <f t="shared" si="1"/>
        <v>14.299175938490665</v>
      </c>
    </row>
    <row r="11" spans="2:15" x14ac:dyDescent="0.4">
      <c r="D11" t="s">
        <v>44</v>
      </c>
      <c r="E11" t="s">
        <v>45</v>
      </c>
      <c r="F11" t="s">
        <v>46</v>
      </c>
      <c r="G11" t="s">
        <v>47</v>
      </c>
      <c r="H11" t="s">
        <v>48</v>
      </c>
      <c r="I11" t="s">
        <v>49</v>
      </c>
    </row>
    <row r="12" spans="2:15" x14ac:dyDescent="0.4">
      <c r="B12" t="s">
        <v>37</v>
      </c>
      <c r="C12" s="3">
        <v>300</v>
      </c>
      <c r="D12" s="3">
        <v>20.886666666666663</v>
      </c>
      <c r="E12" s="3">
        <v>0</v>
      </c>
      <c r="F12" s="3">
        <v>0</v>
      </c>
      <c r="G12" s="3">
        <v>12.662693333333335</v>
      </c>
      <c r="H12" s="3">
        <v>0</v>
      </c>
      <c r="I12" s="5">
        <v>0</v>
      </c>
    </row>
    <row r="13" spans="2:15" x14ac:dyDescent="0.4">
      <c r="C13" s="2">
        <v>400</v>
      </c>
      <c r="D13" s="2">
        <v>18.925166666666669</v>
      </c>
      <c r="E13" s="2">
        <v>11.7</v>
      </c>
      <c r="F13" s="2">
        <v>18.999999999999996</v>
      </c>
      <c r="G13" s="2">
        <v>11.8248</v>
      </c>
      <c r="H13" s="2">
        <v>18.966666666666665</v>
      </c>
      <c r="I13" s="4">
        <v>0</v>
      </c>
    </row>
    <row r="14" spans="2:15" x14ac:dyDescent="0.4">
      <c r="C14" s="3">
        <v>500</v>
      </c>
      <c r="D14" s="3">
        <v>0</v>
      </c>
      <c r="E14" s="3">
        <v>10.877680000000002</v>
      </c>
      <c r="F14" s="3">
        <v>18.418400000000002</v>
      </c>
      <c r="G14" s="3">
        <v>11.122480000000001</v>
      </c>
      <c r="H14" s="3">
        <v>17.884133333333331</v>
      </c>
      <c r="I14" s="5">
        <v>0</v>
      </c>
    </row>
    <row r="15" spans="2:15" x14ac:dyDescent="0.4">
      <c r="C15" s="2">
        <v>1000</v>
      </c>
      <c r="D15" s="2">
        <v>17.666666666666668</v>
      </c>
      <c r="E15" s="2">
        <v>10.76</v>
      </c>
      <c r="F15" s="2">
        <v>17</v>
      </c>
      <c r="G15" s="2">
        <v>10.4354</v>
      </c>
      <c r="H15" s="2">
        <v>16.907266666666668</v>
      </c>
      <c r="I15" s="2">
        <v>10</v>
      </c>
    </row>
    <row r="16" spans="2:15" x14ac:dyDescent="0.4">
      <c r="D16" t="s">
        <v>50</v>
      </c>
      <c r="E16" t="s">
        <v>51</v>
      </c>
      <c r="F16" t="s">
        <v>52</v>
      </c>
      <c r="G16" t="s">
        <v>53</v>
      </c>
      <c r="H16" t="s">
        <v>54</v>
      </c>
      <c r="I16" t="s">
        <v>55</v>
      </c>
    </row>
    <row r="17" spans="2:9" x14ac:dyDescent="0.4">
      <c r="B17" s="2" t="s">
        <v>5</v>
      </c>
      <c r="C17" s="3">
        <v>300</v>
      </c>
      <c r="D17" s="3">
        <v>31.747499999999999</v>
      </c>
      <c r="E17" s="3"/>
      <c r="F17" s="3"/>
      <c r="G17" s="3">
        <v>29.161000000000001</v>
      </c>
      <c r="H17" s="3"/>
    </row>
    <row r="18" spans="2:9" x14ac:dyDescent="0.4">
      <c r="C18" s="2">
        <v>400</v>
      </c>
      <c r="D18" s="2">
        <v>24.597899999999999</v>
      </c>
      <c r="E18" s="2">
        <v>21.736000000000001</v>
      </c>
      <c r="F18" s="2">
        <v>26.301100000000002</v>
      </c>
      <c r="G18" s="2">
        <v>22.7547</v>
      </c>
      <c r="H18" s="2">
        <v>23.706299999999999</v>
      </c>
    </row>
    <row r="19" spans="2:9" x14ac:dyDescent="0.4">
      <c r="C19" s="3">
        <v>500</v>
      </c>
      <c r="D19" s="3">
        <v>24.938199999999998</v>
      </c>
      <c r="E19" s="3">
        <v>22.393000000000001</v>
      </c>
      <c r="F19" s="3">
        <v>21.343399999999999</v>
      </c>
      <c r="G19" s="3">
        <v>21.610600000000002</v>
      </c>
      <c r="H19" s="3">
        <v>22.818000000000001</v>
      </c>
    </row>
    <row r="20" spans="2:9" x14ac:dyDescent="0.4">
      <c r="C20" s="2">
        <v>1000</v>
      </c>
      <c r="D20" s="2">
        <v>10.7067</v>
      </c>
      <c r="E20" s="2">
        <v>9.8016500000000004</v>
      </c>
      <c r="F20" s="2">
        <v>11.9458</v>
      </c>
      <c r="G20" s="2">
        <v>10.804600000000001</v>
      </c>
      <c r="H20" s="2">
        <v>16.0686</v>
      </c>
      <c r="I20" s="2">
        <v>10.9544</v>
      </c>
    </row>
    <row r="21" spans="2:9" x14ac:dyDescent="0.4">
      <c r="D21" t="s">
        <v>56</v>
      </c>
      <c r="E21" t="s">
        <v>57</v>
      </c>
      <c r="F21" t="s">
        <v>58</v>
      </c>
      <c r="G21" t="s">
        <v>59</v>
      </c>
      <c r="H21" t="s">
        <v>60</v>
      </c>
      <c r="I21" t="s">
        <v>61</v>
      </c>
    </row>
    <row r="22" spans="2:9" x14ac:dyDescent="0.4">
      <c r="B22" s="2" t="s">
        <v>6</v>
      </c>
      <c r="C22" s="3">
        <v>300</v>
      </c>
      <c r="D22" s="3">
        <v>19.751899999999999</v>
      </c>
      <c r="E22" s="3"/>
      <c r="F22" s="3"/>
      <c r="G22" s="3">
        <v>14.444100000000001</v>
      </c>
      <c r="H22" s="3"/>
    </row>
    <row r="23" spans="2:9" x14ac:dyDescent="0.4">
      <c r="C23" s="2">
        <v>400</v>
      </c>
      <c r="D23" s="2">
        <v>15.670400000000001</v>
      </c>
      <c r="E23" s="2">
        <v>12.696</v>
      </c>
      <c r="F23" s="2">
        <v>18.262699999999999</v>
      </c>
      <c r="G23" s="2">
        <v>14.491</v>
      </c>
      <c r="H23" s="2">
        <v>18.938199999999998</v>
      </c>
    </row>
    <row r="24" spans="2:9" x14ac:dyDescent="0.4">
      <c r="C24" s="3">
        <v>500</v>
      </c>
      <c r="D24" s="3">
        <v>15.300599999999999</v>
      </c>
      <c r="E24" s="3">
        <v>14.928699999999999</v>
      </c>
      <c r="F24" s="3">
        <v>13.940799999999999</v>
      </c>
      <c r="G24" s="3">
        <v>16.016500000000001</v>
      </c>
      <c r="H24" s="3">
        <v>16.088100000000001</v>
      </c>
    </row>
    <row r="25" spans="2:9" x14ac:dyDescent="0.4">
      <c r="C25" s="2">
        <v>1000</v>
      </c>
      <c r="D25" s="2">
        <v>7.1615799999999998</v>
      </c>
      <c r="E25" s="2">
        <v>5.5973699999999997</v>
      </c>
      <c r="F25" s="2">
        <v>8.0440400000000007</v>
      </c>
      <c r="G25" s="2">
        <v>6.32186</v>
      </c>
      <c r="H25" s="2">
        <v>19.778400000000001</v>
      </c>
      <c r="I25" s="2">
        <v>7.2264299999999997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3A91BC-BC7A-49DD-8190-BC59704655C7}">
  <dimension ref="A1:S34"/>
  <sheetViews>
    <sheetView zoomScale="85" zoomScaleNormal="85" workbookViewId="0">
      <selection activeCell="G2" sqref="G2"/>
    </sheetView>
  </sheetViews>
  <sheetFormatPr defaultRowHeight="18.75" x14ac:dyDescent="0.4"/>
  <cols>
    <col min="1" max="1" width="26.5" style="2" bestFit="1" customWidth="1"/>
    <col min="2" max="4" width="9" style="2"/>
    <col min="5" max="5" width="15.5" style="26" bestFit="1" customWidth="1"/>
    <col min="6" max="6" width="9" style="28"/>
    <col min="7" max="7" width="9.5" style="2" bestFit="1" customWidth="1"/>
    <col min="8" max="8" width="9.5" style="2" customWidth="1"/>
    <col min="9" max="10" width="9" style="26"/>
    <col min="11" max="11" width="23.25" style="26" bestFit="1" customWidth="1"/>
    <col min="12" max="12" width="26" style="35" bestFit="1" customWidth="1"/>
    <col min="13" max="14" width="9" style="2"/>
    <col min="15" max="15" width="10.75" style="33" customWidth="1"/>
    <col min="16" max="16" width="31" style="2" customWidth="1"/>
    <col min="17" max="18" width="9" style="2"/>
    <col min="19" max="19" width="34.125" style="2" bestFit="1" customWidth="1"/>
    <col min="20" max="16384" width="9" style="2"/>
  </cols>
  <sheetData>
    <row r="1" spans="1:19" x14ac:dyDescent="0.4">
      <c r="F1" s="2" t="s">
        <v>208</v>
      </c>
      <c r="G1" s="35">
        <v>6.6261999999999999E-34</v>
      </c>
      <c r="H1" s="2" t="s">
        <v>209</v>
      </c>
      <c r="I1" s="2"/>
    </row>
    <row r="2" spans="1:19" x14ac:dyDescent="0.4">
      <c r="F2" s="2" t="s">
        <v>210</v>
      </c>
      <c r="G2" s="35">
        <v>1.6022000000000001E-19</v>
      </c>
      <c r="H2" s="2" t="s">
        <v>211</v>
      </c>
      <c r="I2" s="2"/>
    </row>
    <row r="3" spans="1:19" x14ac:dyDescent="0.4">
      <c r="F3" s="2" t="s">
        <v>212</v>
      </c>
      <c r="G3" s="35">
        <v>2990000000</v>
      </c>
      <c r="H3" s="2" t="s">
        <v>213</v>
      </c>
      <c r="I3" s="2"/>
    </row>
    <row r="4" spans="1:19" x14ac:dyDescent="0.4">
      <c r="F4" s="2" t="s">
        <v>214</v>
      </c>
      <c r="G4" s="35">
        <v>1.0300000000000001E-6</v>
      </c>
      <c r="H4" s="2" t="s">
        <v>213</v>
      </c>
      <c r="I4" s="35">
        <f>G2*G4/G3/G1</f>
        <v>8.3294864038762129E-2</v>
      </c>
    </row>
    <row r="5" spans="1:19" x14ac:dyDescent="0.4">
      <c r="A5" s="2" t="s">
        <v>12</v>
      </c>
      <c r="B5" s="2" t="s">
        <v>0</v>
      </c>
      <c r="C5" s="2" t="s">
        <v>1</v>
      </c>
      <c r="D5" s="2" t="s">
        <v>2</v>
      </c>
      <c r="E5" s="26" t="s">
        <v>3</v>
      </c>
      <c r="F5" s="28" t="s">
        <v>4</v>
      </c>
      <c r="G5" s="2" t="s">
        <v>215</v>
      </c>
      <c r="H5" s="2" t="s">
        <v>216</v>
      </c>
      <c r="I5" s="26" t="s">
        <v>5</v>
      </c>
      <c r="J5" s="26" t="s">
        <v>6</v>
      </c>
      <c r="K5" s="26" t="s">
        <v>7</v>
      </c>
      <c r="L5" s="35" t="s">
        <v>217</v>
      </c>
      <c r="M5" s="2" t="s">
        <v>8</v>
      </c>
      <c r="N5" s="2" t="s">
        <v>9</v>
      </c>
      <c r="O5" s="31" t="s">
        <v>69</v>
      </c>
      <c r="Q5" s="11" t="s">
        <v>109</v>
      </c>
      <c r="R5" s="11" t="s">
        <v>125</v>
      </c>
      <c r="S5" s="2" t="s">
        <v>111</v>
      </c>
    </row>
    <row r="6" spans="1:19" s="3" customFormat="1" x14ac:dyDescent="0.4">
      <c r="A6" s="3" t="s">
        <v>178</v>
      </c>
      <c r="B6" s="3">
        <v>1</v>
      </c>
      <c r="C6" s="3">
        <v>100</v>
      </c>
      <c r="D6" s="3">
        <v>1.5</v>
      </c>
      <c r="E6" s="27"/>
      <c r="F6" s="29"/>
      <c r="G6" s="8">
        <f>2*F6*G$2*G$4/G$3/G$1</f>
        <v>0</v>
      </c>
      <c r="H6" s="8"/>
      <c r="I6" s="27"/>
      <c r="J6" s="27"/>
      <c r="K6" s="27"/>
      <c r="L6" s="36"/>
      <c r="O6" s="32"/>
      <c r="Q6" s="41">
        <v>180626</v>
      </c>
      <c r="R6" s="41">
        <v>180628</v>
      </c>
      <c r="S6" s="3" t="s">
        <v>197</v>
      </c>
    </row>
    <row r="7" spans="1:19" s="3" customFormat="1" x14ac:dyDescent="0.4">
      <c r="A7" s="3" t="s">
        <v>178</v>
      </c>
      <c r="B7" s="3">
        <v>2</v>
      </c>
      <c r="C7" s="3">
        <v>100</v>
      </c>
      <c r="D7" s="3">
        <v>2.5</v>
      </c>
      <c r="E7" s="27">
        <v>39.616799999999998</v>
      </c>
      <c r="F7" s="29">
        <v>0.123201</v>
      </c>
      <c r="G7" s="8">
        <f>2*F7*G$2*G$4/G$3/G$1</f>
        <v>2.0524021088879067E-2</v>
      </c>
      <c r="H7" s="8">
        <f t="shared" ref="H7:H32" si="0">1/G7</f>
        <v>48.723395657678878</v>
      </c>
      <c r="I7" s="27">
        <v>33.647500000000001</v>
      </c>
      <c r="J7" s="27">
        <v>10.3104</v>
      </c>
      <c r="K7" s="27">
        <f>E7/D7/C7*100</f>
        <v>15.846719999999999</v>
      </c>
      <c r="L7" s="36">
        <f>K7/G$2/1000</f>
        <v>9.8906004244164256E+16</v>
      </c>
      <c r="M7" s="3" t="s">
        <v>10</v>
      </c>
      <c r="O7" s="32">
        <v>109.57</v>
      </c>
      <c r="Q7" s="42"/>
      <c r="R7" s="42"/>
    </row>
    <row r="8" spans="1:19" s="3" customFormat="1" x14ac:dyDescent="0.4">
      <c r="A8" s="3" t="s">
        <v>178</v>
      </c>
      <c r="B8" s="3">
        <v>3</v>
      </c>
      <c r="C8" s="3">
        <v>100</v>
      </c>
      <c r="D8" s="3">
        <v>1.5</v>
      </c>
      <c r="E8" s="27">
        <v>39.631999999999998</v>
      </c>
      <c r="F8" s="29">
        <v>0.16068399999999999</v>
      </c>
      <c r="G8" s="8">
        <f>2*F8*G$2*G$4/G$3/G$1</f>
        <v>2.6768303866408907E-2</v>
      </c>
      <c r="H8" s="8">
        <f t="shared" si="0"/>
        <v>37.357615371920637</v>
      </c>
      <c r="I8" s="27">
        <v>40.861199999999997</v>
      </c>
      <c r="J8" s="27">
        <v>13.6142</v>
      </c>
      <c r="K8" s="27">
        <f>E8/D8/C8*100</f>
        <v>26.421333333333337</v>
      </c>
      <c r="L8" s="36">
        <f>K8/G$2/1000</f>
        <v>1.6490658677651565E+17</v>
      </c>
      <c r="M8" s="3" t="s">
        <v>10</v>
      </c>
      <c r="O8" s="32">
        <v>103.05</v>
      </c>
      <c r="Q8" s="42"/>
      <c r="R8" s="42"/>
    </row>
    <row r="9" spans="1:19" s="3" customFormat="1" x14ac:dyDescent="0.4">
      <c r="A9" s="3" t="s">
        <v>178</v>
      </c>
      <c r="B9" s="3">
        <v>4</v>
      </c>
      <c r="C9" s="3">
        <v>100</v>
      </c>
      <c r="D9" s="3">
        <v>2.5</v>
      </c>
      <c r="E9" s="27">
        <v>42.872</v>
      </c>
      <c r="F9" s="29">
        <v>7.8544600000000006E-2</v>
      </c>
      <c r="G9" s="8">
        <f t="shared" ref="G9:G32" si="1">2*F9*G$2*G$4/G$3/G$1</f>
        <v>1.3084723555957911E-2</v>
      </c>
      <c r="H9" s="8">
        <f t="shared" si="0"/>
        <v>76.425000170879926</v>
      </c>
      <c r="I9" s="27">
        <v>33.3444</v>
      </c>
      <c r="J9" s="27">
        <v>10.187799999999999</v>
      </c>
      <c r="K9" s="27">
        <f>E9/D9/C9*100</f>
        <v>17.148800000000001</v>
      </c>
      <c r="L9" s="36">
        <f>K9/G$2/1000</f>
        <v>1.0703282985894395E+17</v>
      </c>
      <c r="M9" s="3" t="s">
        <v>10</v>
      </c>
      <c r="O9" s="32">
        <v>111.28</v>
      </c>
      <c r="Q9" s="42"/>
      <c r="R9" s="42"/>
    </row>
    <row r="10" spans="1:19" s="3" customFormat="1" x14ac:dyDescent="0.4">
      <c r="A10" s="3" t="s">
        <v>178</v>
      </c>
      <c r="B10" s="3">
        <v>5</v>
      </c>
      <c r="C10" s="3">
        <v>100</v>
      </c>
      <c r="D10" s="3">
        <v>1.5</v>
      </c>
      <c r="E10" s="27">
        <v>66.103099999999998</v>
      </c>
      <c r="F10" s="29">
        <v>4.7908100000000002E-2</v>
      </c>
      <c r="G10" s="8">
        <f t="shared" si="1"/>
        <v>7.9809973517108394E-3</v>
      </c>
      <c r="H10" s="8">
        <f t="shared" si="0"/>
        <v>125.29762333345919</v>
      </c>
      <c r="I10" s="27">
        <v>39.328400000000002</v>
      </c>
      <c r="J10" s="27">
        <v>15.6858</v>
      </c>
      <c r="K10" s="27">
        <f>E10/D10/C10*100</f>
        <v>44.068733333333334</v>
      </c>
      <c r="L10" s="36">
        <f>K10/G$2/1000</f>
        <v>2.7505138767527981E+17</v>
      </c>
      <c r="M10" s="3" t="s">
        <v>10</v>
      </c>
      <c r="O10" s="32">
        <v>104.31</v>
      </c>
      <c r="Q10" s="43"/>
      <c r="R10" s="43"/>
    </row>
    <row r="11" spans="1:19" x14ac:dyDescent="0.4">
      <c r="A11" s="2" t="s">
        <v>179</v>
      </c>
      <c r="C11" s="2">
        <v>100</v>
      </c>
      <c r="G11" s="14"/>
      <c r="H11" s="14"/>
      <c r="L11" s="37"/>
    </row>
    <row r="12" spans="1:19" s="3" customFormat="1" x14ac:dyDescent="0.4">
      <c r="A12" s="3" t="s">
        <v>180</v>
      </c>
      <c r="C12" s="3">
        <v>100</v>
      </c>
      <c r="E12" s="27"/>
      <c r="F12" s="29"/>
      <c r="G12" s="8"/>
      <c r="H12" s="8"/>
      <c r="I12" s="27"/>
      <c r="J12" s="27"/>
      <c r="K12" s="27"/>
      <c r="L12" s="36"/>
      <c r="O12" s="32"/>
    </row>
    <row r="13" spans="1:19" x14ac:dyDescent="0.4">
      <c r="A13" s="2" t="s">
        <v>181</v>
      </c>
      <c r="C13" s="2">
        <v>100</v>
      </c>
      <c r="G13" s="14"/>
      <c r="H13" s="14"/>
      <c r="L13" s="37"/>
    </row>
    <row r="14" spans="1:19" s="3" customFormat="1" x14ac:dyDescent="0.4">
      <c r="A14" s="3" t="s">
        <v>182</v>
      </c>
      <c r="C14" s="3">
        <v>100</v>
      </c>
      <c r="E14" s="27"/>
      <c r="F14" s="29"/>
      <c r="G14" s="8"/>
      <c r="H14" s="8"/>
      <c r="I14" s="27"/>
      <c r="J14" s="27"/>
      <c r="K14" s="27"/>
      <c r="L14" s="36"/>
      <c r="O14" s="32"/>
    </row>
    <row r="15" spans="1:19" x14ac:dyDescent="0.4">
      <c r="A15" s="2" t="s">
        <v>183</v>
      </c>
      <c r="C15" s="2">
        <v>100</v>
      </c>
      <c r="G15" s="14"/>
      <c r="H15" s="14"/>
      <c r="L15" s="37"/>
    </row>
    <row r="16" spans="1:19" s="3" customFormat="1" x14ac:dyDescent="0.4">
      <c r="A16" s="3" t="s">
        <v>184</v>
      </c>
      <c r="C16" s="3">
        <v>100</v>
      </c>
      <c r="E16" s="27"/>
      <c r="F16" s="29"/>
      <c r="G16" s="8"/>
      <c r="H16" s="8"/>
      <c r="I16" s="27"/>
      <c r="J16" s="27"/>
      <c r="K16" s="27"/>
      <c r="L16" s="36"/>
      <c r="O16" s="32"/>
    </row>
    <row r="17" spans="1:19" x14ac:dyDescent="0.4">
      <c r="A17" s="2" t="s">
        <v>185</v>
      </c>
      <c r="C17" s="2">
        <v>100</v>
      </c>
      <c r="G17" s="14"/>
      <c r="H17" s="14"/>
      <c r="L17" s="37"/>
    </row>
    <row r="18" spans="1:19" s="3" customFormat="1" x14ac:dyDescent="0.4">
      <c r="A18" s="3" t="s">
        <v>186</v>
      </c>
      <c r="C18" s="3">
        <v>100</v>
      </c>
      <c r="E18" s="27"/>
      <c r="F18" s="29"/>
      <c r="G18" s="8"/>
      <c r="H18" s="8"/>
      <c r="I18" s="27"/>
      <c r="J18" s="27"/>
      <c r="K18" s="27"/>
      <c r="L18" s="36"/>
      <c r="O18" s="32"/>
    </row>
    <row r="19" spans="1:19" x14ac:dyDescent="0.4">
      <c r="A19" s="2" t="s">
        <v>187</v>
      </c>
      <c r="C19" s="2">
        <v>100</v>
      </c>
      <c r="G19" s="14"/>
      <c r="H19" s="14"/>
      <c r="L19" s="37"/>
    </row>
    <row r="20" spans="1:19" s="3" customFormat="1" x14ac:dyDescent="0.4">
      <c r="A20" s="3" t="s">
        <v>188</v>
      </c>
      <c r="C20" s="3">
        <v>200</v>
      </c>
      <c r="E20" s="27"/>
      <c r="F20" s="29"/>
      <c r="G20" s="8"/>
      <c r="H20" s="8"/>
      <c r="I20" s="27"/>
      <c r="J20" s="27"/>
      <c r="K20" s="27"/>
      <c r="L20" s="36"/>
      <c r="O20" s="32"/>
      <c r="S20" s="3" t="s">
        <v>196</v>
      </c>
    </row>
    <row r="21" spans="1:19" x14ac:dyDescent="0.4">
      <c r="A21" s="2" t="s">
        <v>189</v>
      </c>
      <c r="C21" s="2">
        <v>200</v>
      </c>
      <c r="G21" s="14"/>
      <c r="H21" s="14"/>
      <c r="L21" s="37"/>
      <c r="Q21" s="2">
        <v>182626</v>
      </c>
      <c r="R21" s="2" t="s">
        <v>19</v>
      </c>
    </row>
    <row r="22" spans="1:19" s="3" customFormat="1" x14ac:dyDescent="0.4">
      <c r="A22" s="3" t="s">
        <v>190</v>
      </c>
      <c r="C22" s="3">
        <v>200</v>
      </c>
      <c r="E22" s="27"/>
      <c r="F22" s="29"/>
      <c r="G22" s="8"/>
      <c r="H22" s="8"/>
      <c r="I22" s="27"/>
      <c r="J22" s="27"/>
      <c r="K22" s="27"/>
      <c r="L22" s="36"/>
      <c r="O22" s="32"/>
      <c r="S22" s="3" t="s">
        <v>196</v>
      </c>
    </row>
    <row r="23" spans="1:19" x14ac:dyDescent="0.4">
      <c r="A23" s="2" t="s">
        <v>191</v>
      </c>
      <c r="B23" s="2">
        <v>1</v>
      </c>
      <c r="C23" s="2">
        <v>200</v>
      </c>
      <c r="D23" s="2">
        <v>1.5</v>
      </c>
      <c r="E23" s="26">
        <v>49.234000000000002</v>
      </c>
      <c r="F23" s="28">
        <v>0.38793499999999997</v>
      </c>
      <c r="G23" s="14">
        <f t="shared" si="1"/>
        <v>6.462598616175437E-2</v>
      </c>
      <c r="H23" s="14">
        <f t="shared" si="0"/>
        <v>15.473651690158649</v>
      </c>
      <c r="I23" s="26">
        <v>34.062800000000003</v>
      </c>
      <c r="J23" s="26">
        <v>12.7043</v>
      </c>
      <c r="K23" s="30">
        <f t="shared" ref="K23:K32" si="2">E23/D23/C23*100</f>
        <v>16.411333333333335</v>
      </c>
      <c r="L23" s="37">
        <f>K23/G$2/1000</f>
        <v>1.0242999209420381E+17</v>
      </c>
      <c r="M23" s="2" t="s">
        <v>10</v>
      </c>
      <c r="O23" s="33">
        <v>100.17</v>
      </c>
      <c r="Q23" s="45">
        <v>180626</v>
      </c>
      <c r="R23" s="45">
        <v>180628</v>
      </c>
      <c r="S23" s="2" t="s">
        <v>195</v>
      </c>
    </row>
    <row r="24" spans="1:19" x14ac:dyDescent="0.4">
      <c r="A24" s="2" t="s">
        <v>191</v>
      </c>
      <c r="B24" s="2">
        <v>2</v>
      </c>
      <c r="C24" s="2">
        <v>200</v>
      </c>
      <c r="D24" s="2">
        <v>2.5</v>
      </c>
      <c r="E24" s="26">
        <v>49.7042</v>
      </c>
      <c r="F24" s="28">
        <v>0.40231299999999998</v>
      </c>
      <c r="G24" s="14">
        <f t="shared" si="1"/>
        <v>6.7021213272053015E-2</v>
      </c>
      <c r="H24" s="14">
        <f t="shared" si="0"/>
        <v>14.920649018107035</v>
      </c>
      <c r="I24" s="26">
        <v>29.924800000000001</v>
      </c>
      <c r="J24" s="26">
        <v>8.9809900000000003</v>
      </c>
      <c r="K24" s="30">
        <f t="shared" si="2"/>
        <v>9.9408399999999997</v>
      </c>
      <c r="L24" s="37">
        <f t="shared" ref="L24:L32" si="3">K24/G$2/1000</f>
        <v>6.2044938209961296E+16</v>
      </c>
      <c r="M24" s="2" t="s">
        <v>10</v>
      </c>
      <c r="O24" s="33">
        <v>103.54</v>
      </c>
      <c r="Q24" s="46"/>
      <c r="R24" s="46"/>
      <c r="S24" s="2" t="s">
        <v>194</v>
      </c>
    </row>
    <row r="25" spans="1:19" x14ac:dyDescent="0.4">
      <c r="A25" s="2" t="s">
        <v>191</v>
      </c>
      <c r="B25" s="2">
        <v>3</v>
      </c>
      <c r="C25" s="2">
        <v>200</v>
      </c>
      <c r="D25" s="2">
        <v>1.5</v>
      </c>
      <c r="E25" s="26">
        <v>50.82</v>
      </c>
      <c r="F25" s="28">
        <v>0.40308300000000002</v>
      </c>
      <c r="G25" s="14">
        <f t="shared" si="1"/>
        <v>6.7149487362672705E-2</v>
      </c>
      <c r="H25" s="14">
        <f t="shared" si="0"/>
        <v>14.892146452273343</v>
      </c>
      <c r="I25" s="26">
        <v>34.858400000000003</v>
      </c>
      <c r="J25" s="26">
        <v>14.0678</v>
      </c>
      <c r="K25" s="30">
        <f t="shared" si="2"/>
        <v>16.940000000000001</v>
      </c>
      <c r="L25" s="37">
        <f t="shared" si="3"/>
        <v>1.0572962177006616E+17</v>
      </c>
      <c r="M25" s="2" t="s">
        <v>10</v>
      </c>
      <c r="O25" s="33">
        <v>98.835999999999999</v>
      </c>
      <c r="Q25" s="46"/>
      <c r="R25" s="46"/>
      <c r="S25" s="2" t="s">
        <v>194</v>
      </c>
    </row>
    <row r="26" spans="1:19" x14ac:dyDescent="0.4">
      <c r="A26" s="2" t="s">
        <v>191</v>
      </c>
      <c r="B26" s="2">
        <v>4</v>
      </c>
      <c r="C26" s="2">
        <v>200</v>
      </c>
      <c r="D26" s="2">
        <v>2.5</v>
      </c>
      <c r="E26" s="26">
        <v>53.783000000000001</v>
      </c>
      <c r="F26" s="28">
        <v>0.39880300000000002</v>
      </c>
      <c r="G26" s="14">
        <f t="shared" si="1"/>
        <v>6.64364833265009E-2</v>
      </c>
      <c r="H26" s="14">
        <f t="shared" si="0"/>
        <v>15.051970693354102</v>
      </c>
      <c r="I26" s="26">
        <v>28.992699999999999</v>
      </c>
      <c r="J26" s="26">
        <v>9.1465200000000006</v>
      </c>
      <c r="K26" s="30">
        <f t="shared" si="2"/>
        <v>10.756600000000001</v>
      </c>
      <c r="L26" s="37">
        <f t="shared" si="3"/>
        <v>6.7136437398576952E+16</v>
      </c>
      <c r="M26" s="2" t="s">
        <v>10</v>
      </c>
      <c r="O26" s="33">
        <v>105.7</v>
      </c>
      <c r="Q26" s="46"/>
      <c r="R26" s="46"/>
      <c r="S26" s="2" t="s">
        <v>194</v>
      </c>
    </row>
    <row r="27" spans="1:19" x14ac:dyDescent="0.4">
      <c r="A27" s="2" t="s">
        <v>191</v>
      </c>
      <c r="B27" s="2">
        <v>5</v>
      </c>
      <c r="C27" s="2">
        <v>200</v>
      </c>
      <c r="D27" s="2">
        <v>1.5</v>
      </c>
      <c r="E27" s="26">
        <v>49.473999999999997</v>
      </c>
      <c r="F27" s="28">
        <v>0.39132899999999998</v>
      </c>
      <c r="G27" s="14">
        <f t="shared" si="1"/>
        <v>6.519139169884948E-2</v>
      </c>
      <c r="H27" s="14">
        <f t="shared" si="0"/>
        <v>15.339448567373479</v>
      </c>
      <c r="I27" s="26">
        <v>31.633199999999999</v>
      </c>
      <c r="J27" s="26">
        <v>11.0604</v>
      </c>
      <c r="K27" s="30">
        <f t="shared" si="2"/>
        <v>16.491333333333333</v>
      </c>
      <c r="L27" s="37">
        <f t="shared" si="3"/>
        <v>1.0292930553821827E+17</v>
      </c>
      <c r="M27" s="2" t="s">
        <v>10</v>
      </c>
      <c r="O27" s="33">
        <v>101.9</v>
      </c>
      <c r="Q27" s="47"/>
      <c r="R27" s="47"/>
      <c r="S27" s="2" t="s">
        <v>194</v>
      </c>
    </row>
    <row r="28" spans="1:19" s="3" customFormat="1" x14ac:dyDescent="0.4">
      <c r="A28" s="3" t="s">
        <v>192</v>
      </c>
      <c r="B28" s="3">
        <v>1</v>
      </c>
      <c r="C28" s="3">
        <v>200</v>
      </c>
      <c r="D28" s="3">
        <v>1.5</v>
      </c>
      <c r="E28" s="27">
        <v>47.100999999999999</v>
      </c>
      <c r="F28" s="29">
        <v>0.40933000000000003</v>
      </c>
      <c r="G28" s="8">
        <f t="shared" si="1"/>
        <v>6.8190173393973E-2</v>
      </c>
      <c r="H28" s="8">
        <f t="shared" si="0"/>
        <v>14.664869587916096</v>
      </c>
      <c r="I28" s="27">
        <v>39.7087</v>
      </c>
      <c r="J28" s="27">
        <v>20.132999999999999</v>
      </c>
      <c r="K28" s="27">
        <f t="shared" si="2"/>
        <v>15.700333333333333</v>
      </c>
      <c r="L28" s="39">
        <f t="shared" si="3"/>
        <v>9.7992343860525104E+16</v>
      </c>
      <c r="M28" s="3" t="s">
        <v>10</v>
      </c>
      <c r="O28" s="32">
        <v>94.843999999999994</v>
      </c>
      <c r="Q28" s="41">
        <v>180626</v>
      </c>
      <c r="R28" s="41">
        <v>180628</v>
      </c>
      <c r="S28" s="3" t="s">
        <v>193</v>
      </c>
    </row>
    <row r="29" spans="1:19" s="3" customFormat="1" x14ac:dyDescent="0.4">
      <c r="A29" s="3" t="s">
        <v>192</v>
      </c>
      <c r="B29" s="3">
        <v>2</v>
      </c>
      <c r="C29" s="3">
        <v>200</v>
      </c>
      <c r="D29" s="3">
        <v>2.5</v>
      </c>
      <c r="E29" s="27">
        <v>52.47</v>
      </c>
      <c r="F29" s="29">
        <v>0.18179000000000001</v>
      </c>
      <c r="G29" s="8">
        <f t="shared" si="1"/>
        <v>3.0284346667213129E-2</v>
      </c>
      <c r="H29" s="8">
        <f t="shared" si="0"/>
        <v>33.020359031969285</v>
      </c>
      <c r="I29" s="27">
        <v>37.332999999999998</v>
      </c>
      <c r="J29" s="27">
        <v>11.576000000000001</v>
      </c>
      <c r="K29" s="27">
        <f t="shared" si="2"/>
        <v>10.494</v>
      </c>
      <c r="L29" s="39">
        <f t="shared" si="3"/>
        <v>6.5497441018599424E+16</v>
      </c>
      <c r="M29" s="3" t="s">
        <v>10</v>
      </c>
      <c r="O29" s="32">
        <v>96.89</v>
      </c>
      <c r="Q29" s="42"/>
      <c r="R29" s="42"/>
      <c r="S29" s="3" t="s">
        <v>193</v>
      </c>
    </row>
    <row r="30" spans="1:19" s="3" customFormat="1" x14ac:dyDescent="0.4">
      <c r="A30" s="3" t="s">
        <v>192</v>
      </c>
      <c r="B30" s="3">
        <v>3</v>
      </c>
      <c r="C30" s="3">
        <v>200</v>
      </c>
      <c r="D30" s="3">
        <v>1.5</v>
      </c>
      <c r="E30" s="27">
        <v>52.932000000000002</v>
      </c>
      <c r="F30" s="29">
        <v>0.40536100000000003</v>
      </c>
      <c r="G30" s="8">
        <f t="shared" si="1"/>
        <v>6.7528978763233313E-2</v>
      </c>
      <c r="H30" s="8">
        <f t="shared" si="0"/>
        <v>14.80845732179883</v>
      </c>
      <c r="I30" s="27">
        <v>37.865200000000002</v>
      </c>
      <c r="J30" s="27">
        <v>13.371</v>
      </c>
      <c r="K30" s="27">
        <f t="shared" si="2"/>
        <v>17.644000000000002</v>
      </c>
      <c r="L30" s="39">
        <f t="shared" si="3"/>
        <v>1.101235800773936E+17</v>
      </c>
      <c r="M30" s="3" t="s">
        <v>10</v>
      </c>
      <c r="O30" s="32">
        <v>96.518000000000001</v>
      </c>
      <c r="Q30" s="42"/>
      <c r="R30" s="42"/>
      <c r="S30" s="3" t="s">
        <v>193</v>
      </c>
    </row>
    <row r="31" spans="1:19" s="3" customFormat="1" x14ac:dyDescent="0.4">
      <c r="A31" s="3" t="s">
        <v>192</v>
      </c>
      <c r="B31" s="3">
        <v>4</v>
      </c>
      <c r="C31" s="3">
        <v>200</v>
      </c>
      <c r="D31" s="3">
        <v>2.5</v>
      </c>
      <c r="E31" s="27">
        <v>48.972999999999999</v>
      </c>
      <c r="F31" s="29">
        <v>0.43889099999999998</v>
      </c>
      <c r="G31" s="8">
        <f t="shared" si="1"/>
        <v>7.3114732345672687E-2</v>
      </c>
      <c r="H31" s="8">
        <f t="shared" si="0"/>
        <v>13.677134113986607</v>
      </c>
      <c r="I31" s="27">
        <v>36.704799999999999</v>
      </c>
      <c r="J31" s="27">
        <v>12.7316</v>
      </c>
      <c r="K31" s="27">
        <f t="shared" si="2"/>
        <v>9.7945999999999991</v>
      </c>
      <c r="L31" s="39">
        <f t="shared" si="3"/>
        <v>6.1132193234302832E+16</v>
      </c>
      <c r="M31" s="3" t="s">
        <v>10</v>
      </c>
      <c r="O31" s="32">
        <v>98.536000000000001</v>
      </c>
      <c r="Q31" s="42"/>
      <c r="R31" s="42"/>
      <c r="S31" s="3" t="s">
        <v>193</v>
      </c>
    </row>
    <row r="32" spans="1:19" s="3" customFormat="1" x14ac:dyDescent="0.4">
      <c r="A32" s="3" t="s">
        <v>192</v>
      </c>
      <c r="B32" s="3">
        <v>5</v>
      </c>
      <c r="C32" s="3">
        <v>200</v>
      </c>
      <c r="D32" s="3">
        <v>1.5</v>
      </c>
      <c r="E32" s="27">
        <v>104.926</v>
      </c>
      <c r="F32" s="29">
        <v>1.6106599999999999E-2</v>
      </c>
      <c r="G32" s="8">
        <f t="shared" si="1"/>
        <v>2.6831941142534516E-3</v>
      </c>
      <c r="H32" s="8">
        <f t="shared" si="0"/>
        <v>372.6901436939948</v>
      </c>
      <c r="I32" s="27">
        <v>36.056100000000001</v>
      </c>
      <c r="J32" s="27">
        <v>8.48109</v>
      </c>
      <c r="K32" s="27">
        <f>E32/D32/C32*100</f>
        <v>34.975333333333332</v>
      </c>
      <c r="L32" s="39">
        <f t="shared" si="3"/>
        <v>2.182956767777639E+17</v>
      </c>
      <c r="M32" s="3" t="s">
        <v>10</v>
      </c>
      <c r="O32" s="32">
        <v>97.968999999999994</v>
      </c>
      <c r="Q32" s="43"/>
      <c r="R32" s="43"/>
      <c r="S32" s="3" t="s">
        <v>193</v>
      </c>
    </row>
    <row r="33" spans="7:8" x14ac:dyDescent="0.4">
      <c r="G33" s="14"/>
      <c r="H33" s="14"/>
    </row>
    <row r="34" spans="7:8" x14ac:dyDescent="0.4">
      <c r="G34" s="14"/>
      <c r="H34" s="14"/>
    </row>
  </sheetData>
  <mergeCells count="6">
    <mergeCell ref="Q28:Q32"/>
    <mergeCell ref="R28:R32"/>
    <mergeCell ref="Q6:Q10"/>
    <mergeCell ref="R6:R10"/>
    <mergeCell ref="Q23:Q27"/>
    <mergeCell ref="R23:R27"/>
  </mergeCells>
  <phoneticPr fontId="1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C8AB40-0C4A-4D93-AF5E-5A1F376B3358}">
  <sheetPr codeName="Sheet2"/>
  <dimension ref="A1:Z56"/>
  <sheetViews>
    <sheetView zoomScale="60" zoomScaleNormal="60" workbookViewId="0">
      <selection activeCell="L17" sqref="L17"/>
    </sheetView>
  </sheetViews>
  <sheetFormatPr defaultRowHeight="18.75" x14ac:dyDescent="0.4"/>
  <cols>
    <col min="1" max="1" width="19.875" bestFit="1" customWidth="1"/>
    <col min="2" max="2" width="19.875" customWidth="1"/>
    <col min="3" max="3" width="9" style="19"/>
    <col min="18" max="18" width="18.25" bestFit="1" customWidth="1"/>
    <col min="20" max="20" width="32.375" customWidth="1"/>
  </cols>
  <sheetData>
    <row r="1" spans="1:26" x14ac:dyDescent="0.4">
      <c r="A1" s="2" t="s">
        <v>12</v>
      </c>
      <c r="B1" s="2" t="s">
        <v>96</v>
      </c>
      <c r="C1" s="22" t="s">
        <v>0</v>
      </c>
      <c r="D1" s="2" t="s">
        <v>1</v>
      </c>
      <c r="E1" s="2" t="s">
        <v>2</v>
      </c>
      <c r="F1" s="2" t="s">
        <v>3</v>
      </c>
      <c r="G1" s="2" t="s">
        <v>4</v>
      </c>
      <c r="H1" s="2" t="s">
        <v>5</v>
      </c>
      <c r="I1" s="2" t="s">
        <v>6</v>
      </c>
      <c r="J1" s="2" t="s">
        <v>7</v>
      </c>
      <c r="K1" s="2" t="s">
        <v>8</v>
      </c>
      <c r="L1" s="2" t="s">
        <v>9</v>
      </c>
      <c r="M1" s="2" t="s">
        <v>69</v>
      </c>
      <c r="N1" s="2"/>
      <c r="O1" s="2"/>
      <c r="P1" s="2"/>
      <c r="Q1" s="2"/>
      <c r="R1" s="2" t="s">
        <v>109</v>
      </c>
      <c r="S1" s="2" t="s">
        <v>110</v>
      </c>
      <c r="T1" s="2" t="s">
        <v>111</v>
      </c>
      <c r="U1" s="2"/>
      <c r="V1" s="2"/>
      <c r="W1" s="2"/>
      <c r="X1" s="2"/>
      <c r="Y1" s="2"/>
      <c r="Z1" s="2"/>
    </row>
    <row r="2" spans="1:26" s="1" customFormat="1" x14ac:dyDescent="0.4">
      <c r="A2" s="3" t="s">
        <v>83</v>
      </c>
      <c r="B2" s="3" t="s">
        <v>85</v>
      </c>
      <c r="C2" s="20" t="s">
        <v>92</v>
      </c>
      <c r="D2" s="3">
        <v>300</v>
      </c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 t="s">
        <v>92</v>
      </c>
      <c r="S2" s="3"/>
      <c r="T2" s="3"/>
      <c r="U2" s="3"/>
      <c r="V2" s="3"/>
      <c r="W2" s="3"/>
      <c r="X2" s="3"/>
      <c r="Y2" s="3"/>
      <c r="Z2" s="3"/>
    </row>
    <row r="3" spans="1:26" s="17" customFormat="1" x14ac:dyDescent="0.4">
      <c r="A3" s="11" t="s">
        <v>84</v>
      </c>
      <c r="B3" s="11" t="s">
        <v>85</v>
      </c>
      <c r="C3" s="23" t="s">
        <v>92</v>
      </c>
      <c r="D3" s="11">
        <v>300</v>
      </c>
      <c r="E3" s="11"/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 t="s">
        <v>92</v>
      </c>
      <c r="S3" s="11"/>
      <c r="T3" s="11"/>
      <c r="U3" s="11"/>
      <c r="V3" s="11"/>
      <c r="W3" s="11"/>
      <c r="X3" s="11"/>
      <c r="Y3" s="11"/>
      <c r="Z3" s="11"/>
    </row>
    <row r="4" spans="1:26" s="1" customFormat="1" x14ac:dyDescent="0.4">
      <c r="A4" s="3" t="s">
        <v>21</v>
      </c>
      <c r="B4" s="3">
        <v>1</v>
      </c>
      <c r="C4" s="20">
        <v>1</v>
      </c>
      <c r="D4" s="3">
        <v>300</v>
      </c>
      <c r="E4" s="3">
        <v>1.5</v>
      </c>
      <c r="F4" s="6">
        <v>93.99</v>
      </c>
      <c r="G4" s="10">
        <v>3.2785300000000003E-2</v>
      </c>
      <c r="H4" s="6">
        <v>31.747499999999999</v>
      </c>
      <c r="I4" s="6">
        <v>19.751899999999999</v>
      </c>
      <c r="J4" s="6">
        <f>F4/D4/E4*100</f>
        <v>20.886666666666663</v>
      </c>
      <c r="K4" s="3" t="s">
        <v>10</v>
      </c>
      <c r="L4" s="3"/>
      <c r="M4" s="3">
        <v>140</v>
      </c>
      <c r="N4" s="3"/>
      <c r="O4" s="3"/>
      <c r="P4" s="3"/>
      <c r="Q4" s="3"/>
      <c r="R4" s="40" t="s">
        <v>98</v>
      </c>
      <c r="S4" s="41" t="s">
        <v>19</v>
      </c>
      <c r="T4" s="41" t="s">
        <v>99</v>
      </c>
      <c r="U4" s="3"/>
      <c r="V4" s="3"/>
      <c r="W4" s="3"/>
      <c r="X4" s="3"/>
      <c r="Y4" s="3"/>
      <c r="Z4" s="3"/>
    </row>
    <row r="5" spans="1:26" s="1" customFormat="1" x14ac:dyDescent="0.4">
      <c r="A5" s="3" t="s">
        <v>21</v>
      </c>
      <c r="B5" s="3">
        <v>1</v>
      </c>
      <c r="C5" s="20">
        <v>2</v>
      </c>
      <c r="D5" s="3">
        <v>300</v>
      </c>
      <c r="E5" s="3">
        <v>2.5</v>
      </c>
      <c r="F5" s="6" t="s">
        <v>19</v>
      </c>
      <c r="G5" s="10" t="s">
        <v>19</v>
      </c>
      <c r="H5" s="6" t="s">
        <v>19</v>
      </c>
      <c r="I5" s="6" t="s">
        <v>19</v>
      </c>
      <c r="J5" s="6" t="s">
        <v>19</v>
      </c>
      <c r="K5" s="3" t="s">
        <v>20</v>
      </c>
      <c r="L5" s="3"/>
      <c r="M5" s="3" t="s">
        <v>19</v>
      </c>
      <c r="N5" s="3"/>
      <c r="O5" s="3"/>
      <c r="P5" s="3"/>
      <c r="Q5" s="3"/>
      <c r="R5" s="40"/>
      <c r="S5" s="42"/>
      <c r="T5" s="42"/>
      <c r="U5" s="3"/>
      <c r="V5" s="3"/>
      <c r="W5" s="3"/>
      <c r="X5" s="3"/>
      <c r="Y5" s="3"/>
      <c r="Z5" s="3"/>
    </row>
    <row r="6" spans="1:26" s="1" customFormat="1" x14ac:dyDescent="0.4">
      <c r="A6" s="3" t="s">
        <v>21</v>
      </c>
      <c r="B6" s="3">
        <v>1</v>
      </c>
      <c r="C6" s="20">
        <v>3</v>
      </c>
      <c r="D6" s="3">
        <v>300</v>
      </c>
      <c r="E6" s="3">
        <v>1.5</v>
      </c>
      <c r="F6" s="6" t="s">
        <v>19</v>
      </c>
      <c r="G6" s="10" t="s">
        <v>19</v>
      </c>
      <c r="H6" s="6" t="s">
        <v>19</v>
      </c>
      <c r="I6" s="6" t="s">
        <v>19</v>
      </c>
      <c r="J6" s="6" t="s">
        <v>19</v>
      </c>
      <c r="K6" s="3" t="s">
        <v>20</v>
      </c>
      <c r="L6" s="3"/>
      <c r="M6" s="3" t="s">
        <v>19</v>
      </c>
      <c r="N6" s="3"/>
      <c r="O6" s="3"/>
      <c r="P6" s="3"/>
      <c r="Q6" s="3"/>
      <c r="R6" s="40"/>
      <c r="S6" s="42"/>
      <c r="T6" s="42"/>
      <c r="U6" s="3"/>
      <c r="V6" s="3"/>
      <c r="W6" s="3"/>
      <c r="X6" s="3"/>
      <c r="Y6" s="3"/>
      <c r="Z6" s="3"/>
    </row>
    <row r="7" spans="1:26" s="1" customFormat="1" x14ac:dyDescent="0.4">
      <c r="A7" s="3" t="s">
        <v>21</v>
      </c>
      <c r="B7" s="3">
        <v>1</v>
      </c>
      <c r="C7" s="20">
        <v>4</v>
      </c>
      <c r="D7" s="3">
        <v>300</v>
      </c>
      <c r="E7" s="3">
        <v>2.5</v>
      </c>
      <c r="F7" s="6">
        <v>94.970200000000006</v>
      </c>
      <c r="G7" s="10">
        <v>1.0695E-2</v>
      </c>
      <c r="H7" s="6">
        <v>29.161000000000001</v>
      </c>
      <c r="I7" s="6">
        <v>14.444100000000001</v>
      </c>
      <c r="J7" s="6">
        <f>F7/D7/E7*100</f>
        <v>12.662693333333335</v>
      </c>
      <c r="K7" s="3" t="s">
        <v>20</v>
      </c>
      <c r="L7" s="3"/>
      <c r="M7" s="3">
        <v>119</v>
      </c>
      <c r="N7" s="3"/>
      <c r="O7" s="3"/>
      <c r="P7" s="3"/>
      <c r="Q7" s="3"/>
      <c r="R7" s="40"/>
      <c r="S7" s="42"/>
      <c r="T7" s="42"/>
      <c r="U7" s="3"/>
      <c r="V7" s="3"/>
      <c r="W7" s="3"/>
      <c r="X7" s="3"/>
      <c r="Y7" s="3"/>
      <c r="Z7" s="3"/>
    </row>
    <row r="8" spans="1:26" s="1" customFormat="1" x14ac:dyDescent="0.4">
      <c r="A8" s="3" t="s">
        <v>21</v>
      </c>
      <c r="B8" s="3">
        <v>1</v>
      </c>
      <c r="C8" s="20">
        <v>5</v>
      </c>
      <c r="D8" s="3">
        <v>300</v>
      </c>
      <c r="E8" s="3">
        <v>1.5</v>
      </c>
      <c r="F8" s="6" t="s">
        <v>19</v>
      </c>
      <c r="G8" s="10" t="s">
        <v>19</v>
      </c>
      <c r="H8" s="6" t="s">
        <v>19</v>
      </c>
      <c r="I8" s="6" t="s">
        <v>19</v>
      </c>
      <c r="J8" s="6" t="s">
        <v>19</v>
      </c>
      <c r="K8" s="3" t="s">
        <v>20</v>
      </c>
      <c r="L8" s="3"/>
      <c r="M8" s="3" t="s">
        <v>19</v>
      </c>
      <c r="N8" s="3"/>
      <c r="O8" s="3"/>
      <c r="P8" s="3"/>
      <c r="Q8" s="3"/>
      <c r="R8" s="40"/>
      <c r="S8" s="43"/>
      <c r="T8" s="43"/>
      <c r="U8" s="3"/>
      <c r="V8" s="3"/>
      <c r="W8" s="3"/>
      <c r="X8" s="3"/>
      <c r="Y8" s="3"/>
      <c r="Z8" s="3"/>
    </row>
    <row r="9" spans="1:26" x14ac:dyDescent="0.4">
      <c r="A9" s="12" t="s">
        <v>80</v>
      </c>
      <c r="B9" s="12">
        <v>2</v>
      </c>
      <c r="C9" s="21">
        <v>1</v>
      </c>
      <c r="D9" s="12">
        <v>300</v>
      </c>
      <c r="E9" s="12">
        <v>1.5</v>
      </c>
      <c r="F9" s="12">
        <v>88.093000000000004</v>
      </c>
      <c r="G9" s="12">
        <v>4.9792200000000002E-2</v>
      </c>
      <c r="H9" s="12">
        <v>28.899799999999999</v>
      </c>
      <c r="I9" s="12">
        <v>16.862400000000001</v>
      </c>
      <c r="J9" s="13">
        <f>F9/D9/E9*100</f>
        <v>19.576222222222224</v>
      </c>
      <c r="K9" s="12" t="s">
        <v>10</v>
      </c>
      <c r="L9" s="12" t="s">
        <v>81</v>
      </c>
      <c r="M9" s="12">
        <v>139.36000000000001</v>
      </c>
      <c r="N9" s="12"/>
      <c r="O9" s="12"/>
      <c r="P9" s="2"/>
      <c r="Q9" s="2"/>
      <c r="R9" s="44" t="s">
        <v>100</v>
      </c>
      <c r="S9" s="45">
        <v>180514</v>
      </c>
      <c r="T9" s="45" t="s">
        <v>101</v>
      </c>
      <c r="U9" s="2"/>
      <c r="V9" s="2"/>
      <c r="W9" s="2"/>
      <c r="X9" s="2"/>
      <c r="Y9" s="2"/>
      <c r="Z9" s="2"/>
    </row>
    <row r="10" spans="1:26" x14ac:dyDescent="0.4">
      <c r="A10" s="12" t="s">
        <v>80</v>
      </c>
      <c r="B10" s="12">
        <v>2</v>
      </c>
      <c r="C10" s="21">
        <v>2</v>
      </c>
      <c r="D10" s="12">
        <v>300</v>
      </c>
      <c r="E10" s="12">
        <v>2.5</v>
      </c>
      <c r="F10" s="12">
        <v>93.456000000000003</v>
      </c>
      <c r="G10" s="12">
        <v>5.5408399999999997E-2</v>
      </c>
      <c r="H10" s="12">
        <v>25.064399999999999</v>
      </c>
      <c r="I10" s="12">
        <v>14.480499999999999</v>
      </c>
      <c r="J10" s="13">
        <f>F10/D10/E10*100</f>
        <v>12.460800000000001</v>
      </c>
      <c r="K10" s="12" t="s">
        <v>10</v>
      </c>
      <c r="L10" s="12" t="s">
        <v>81</v>
      </c>
      <c r="M10" s="12">
        <v>144</v>
      </c>
      <c r="N10" s="12"/>
      <c r="O10" s="12"/>
      <c r="P10" s="2"/>
      <c r="Q10" s="2"/>
      <c r="R10" s="44"/>
      <c r="S10" s="46"/>
      <c r="T10" s="46"/>
      <c r="U10" s="2"/>
      <c r="V10" s="2"/>
      <c r="W10" s="2"/>
      <c r="X10" s="2"/>
      <c r="Y10" s="2"/>
      <c r="Z10" s="2"/>
    </row>
    <row r="11" spans="1:26" x14ac:dyDescent="0.4">
      <c r="A11" s="12" t="s">
        <v>80</v>
      </c>
      <c r="B11" s="12">
        <v>2</v>
      </c>
      <c r="C11" s="21">
        <v>3</v>
      </c>
      <c r="D11" s="12">
        <v>300</v>
      </c>
      <c r="E11" s="12">
        <v>1.5</v>
      </c>
      <c r="F11" s="12">
        <v>91.611000000000004</v>
      </c>
      <c r="G11" s="12">
        <v>4.9848700000000003E-2</v>
      </c>
      <c r="H11" s="12">
        <v>30.181000000000001</v>
      </c>
      <c r="I11" s="12">
        <v>20.770499999999998</v>
      </c>
      <c r="J11" s="13">
        <f>F11/D11/E11*100</f>
        <v>20.358000000000001</v>
      </c>
      <c r="K11" s="12" t="s">
        <v>10</v>
      </c>
      <c r="L11" s="12" t="s">
        <v>81</v>
      </c>
      <c r="M11" s="12">
        <v>137</v>
      </c>
      <c r="N11" s="12"/>
      <c r="O11" s="12"/>
      <c r="P11" s="2"/>
      <c r="Q11" s="2"/>
      <c r="R11" s="44"/>
      <c r="S11" s="46"/>
      <c r="T11" s="46"/>
      <c r="U11" s="2"/>
      <c r="V11" s="2"/>
      <c r="W11" s="2"/>
      <c r="X11" s="2"/>
      <c r="Y11" s="2"/>
      <c r="Z11" s="2"/>
    </row>
    <row r="12" spans="1:26" x14ac:dyDescent="0.4">
      <c r="A12" s="12" t="s">
        <v>80</v>
      </c>
      <c r="B12" s="12">
        <v>2</v>
      </c>
      <c r="C12" s="21">
        <v>4</v>
      </c>
      <c r="D12" s="12">
        <v>300</v>
      </c>
      <c r="E12" s="12">
        <v>2.5</v>
      </c>
      <c r="F12" s="12">
        <v>94.665000000000006</v>
      </c>
      <c r="G12" s="12">
        <v>6.6311099999999998E-2</v>
      </c>
      <c r="H12" s="12">
        <v>28.295200000000001</v>
      </c>
      <c r="I12" s="12">
        <v>18.113700000000001</v>
      </c>
      <c r="J12" s="13">
        <f>F12/D12/E12*100</f>
        <v>12.622</v>
      </c>
      <c r="K12" s="12" t="s">
        <v>10</v>
      </c>
      <c r="L12" s="12" t="s">
        <v>81</v>
      </c>
      <c r="M12" s="12">
        <v>139</v>
      </c>
      <c r="N12" s="12"/>
      <c r="O12" s="12"/>
      <c r="P12" s="2"/>
      <c r="Q12" s="2"/>
      <c r="R12" s="44"/>
      <c r="S12" s="46"/>
      <c r="T12" s="46"/>
      <c r="U12" s="2"/>
      <c r="V12" s="2"/>
      <c r="W12" s="2"/>
      <c r="X12" s="2"/>
      <c r="Y12" s="2"/>
      <c r="Z12" s="2"/>
    </row>
    <row r="13" spans="1:26" x14ac:dyDescent="0.4">
      <c r="A13" s="12" t="s">
        <v>80</v>
      </c>
      <c r="B13" s="12">
        <v>2</v>
      </c>
      <c r="C13" s="21">
        <v>5</v>
      </c>
      <c r="D13" s="12">
        <v>300</v>
      </c>
      <c r="E13" s="12">
        <v>1.5</v>
      </c>
      <c r="F13" s="12">
        <v>89.751000000000005</v>
      </c>
      <c r="G13" s="12">
        <v>9.2849799999999996E-2</v>
      </c>
      <c r="H13" s="12">
        <v>29.347999999999999</v>
      </c>
      <c r="I13" s="12">
        <v>25.866900000000001</v>
      </c>
      <c r="J13" s="13">
        <f>F13/D13/E13*100</f>
        <v>19.944666666666667</v>
      </c>
      <c r="K13" s="12" t="s">
        <v>10</v>
      </c>
      <c r="L13" s="12" t="s">
        <v>81</v>
      </c>
      <c r="M13" s="12">
        <v>118</v>
      </c>
      <c r="N13" s="12"/>
      <c r="O13" s="12"/>
      <c r="P13" s="2"/>
      <c r="Q13" s="2"/>
      <c r="R13" s="44"/>
      <c r="S13" s="47"/>
      <c r="T13" s="47"/>
      <c r="U13" s="2"/>
      <c r="V13" s="2"/>
      <c r="W13" s="2"/>
      <c r="X13" s="2"/>
      <c r="Y13" s="2"/>
      <c r="Z13" s="2"/>
    </row>
    <row r="14" spans="1:26" s="1" customFormat="1" x14ac:dyDescent="0.4">
      <c r="A14" s="3" t="s">
        <v>86</v>
      </c>
      <c r="B14" s="3">
        <v>3</v>
      </c>
      <c r="C14" s="20" t="s">
        <v>92</v>
      </c>
      <c r="D14" s="3">
        <v>300</v>
      </c>
      <c r="E14" s="3"/>
      <c r="F14" s="3"/>
      <c r="G14" s="3"/>
      <c r="H14" s="3"/>
      <c r="I14" s="3"/>
      <c r="J14" s="6"/>
      <c r="K14" s="3"/>
      <c r="L14" s="3"/>
      <c r="M14" s="3"/>
      <c r="N14" s="3"/>
      <c r="O14" s="3"/>
      <c r="P14" s="3"/>
      <c r="Q14" s="3"/>
      <c r="R14" s="3" t="s">
        <v>92</v>
      </c>
      <c r="S14" s="3"/>
      <c r="T14" s="3"/>
      <c r="U14" s="3"/>
      <c r="V14" s="3"/>
      <c r="W14" s="3"/>
      <c r="X14" s="3"/>
      <c r="Y14" s="3"/>
      <c r="Z14" s="3"/>
    </row>
    <row r="15" spans="1:26" s="15" customFormat="1" x14ac:dyDescent="0.4">
      <c r="A15" s="12" t="s">
        <v>23</v>
      </c>
      <c r="B15" s="12">
        <v>3</v>
      </c>
      <c r="C15" s="21">
        <v>1</v>
      </c>
      <c r="D15" s="12">
        <v>400</v>
      </c>
      <c r="E15" s="12">
        <v>1.5</v>
      </c>
      <c r="F15" s="13">
        <v>113.551</v>
      </c>
      <c r="G15" s="16">
        <v>7.0583499999999993E-2</v>
      </c>
      <c r="H15" s="13">
        <v>24.597899999999999</v>
      </c>
      <c r="I15" s="13">
        <v>15.670400000000001</v>
      </c>
      <c r="J15" s="13">
        <f>F15/D15/E15*100</f>
        <v>18.925166666666669</v>
      </c>
      <c r="K15" s="12" t="s">
        <v>20</v>
      </c>
      <c r="L15" s="12"/>
      <c r="M15" s="12">
        <v>150</v>
      </c>
      <c r="N15" s="12"/>
      <c r="O15" s="12"/>
      <c r="P15" s="12"/>
      <c r="Q15" s="12"/>
      <c r="R15" s="44" t="s">
        <v>98</v>
      </c>
      <c r="S15" s="45">
        <v>180510</v>
      </c>
      <c r="T15" s="12"/>
      <c r="U15" s="12"/>
      <c r="V15" s="12"/>
      <c r="W15" s="12"/>
      <c r="X15" s="12"/>
      <c r="Y15" s="12"/>
      <c r="Z15" s="12"/>
    </row>
    <row r="16" spans="1:26" s="15" customFormat="1" x14ac:dyDescent="0.4">
      <c r="A16" s="12" t="s">
        <v>23</v>
      </c>
      <c r="B16" s="12">
        <v>3</v>
      </c>
      <c r="C16" s="21">
        <v>2</v>
      </c>
      <c r="D16" s="12">
        <v>400</v>
      </c>
      <c r="E16" s="12">
        <v>2.5</v>
      </c>
      <c r="F16" s="13">
        <v>117</v>
      </c>
      <c r="G16" s="16">
        <v>5.21152E-2</v>
      </c>
      <c r="H16" s="13">
        <v>21.736000000000001</v>
      </c>
      <c r="I16" s="13">
        <v>12.696</v>
      </c>
      <c r="J16" s="13">
        <f>F16/D16/E16*100</f>
        <v>11.7</v>
      </c>
      <c r="K16" s="12" t="s">
        <v>20</v>
      </c>
      <c r="L16" s="12"/>
      <c r="M16" s="12">
        <v>153</v>
      </c>
      <c r="N16" s="12"/>
      <c r="O16" s="12"/>
      <c r="P16" s="12"/>
      <c r="Q16" s="12"/>
      <c r="R16" s="44"/>
      <c r="S16" s="46"/>
      <c r="T16" s="12"/>
      <c r="U16" s="12"/>
      <c r="V16" s="12"/>
      <c r="W16" s="12"/>
      <c r="X16" s="12"/>
      <c r="Y16" s="12"/>
      <c r="Z16" s="12"/>
    </row>
    <row r="17" spans="1:26" s="15" customFormat="1" x14ac:dyDescent="0.4">
      <c r="A17" s="12" t="s">
        <v>23</v>
      </c>
      <c r="B17" s="12">
        <v>3</v>
      </c>
      <c r="C17" s="21">
        <v>3</v>
      </c>
      <c r="D17" s="12">
        <v>400</v>
      </c>
      <c r="E17" s="12">
        <v>1.5</v>
      </c>
      <c r="F17" s="13">
        <v>114</v>
      </c>
      <c r="G17" s="16">
        <v>6.8213300000000004E-2</v>
      </c>
      <c r="H17" s="13">
        <v>26.301100000000002</v>
      </c>
      <c r="I17" s="13">
        <v>18.262699999999999</v>
      </c>
      <c r="J17" s="13">
        <f>F17/D17/E17*100</f>
        <v>18.999999999999996</v>
      </c>
      <c r="K17" s="12" t="s">
        <v>10</v>
      </c>
      <c r="L17" s="12" t="s">
        <v>22</v>
      </c>
      <c r="M17" s="12">
        <v>146</v>
      </c>
      <c r="N17" s="12"/>
      <c r="O17" s="12"/>
      <c r="P17" s="12"/>
      <c r="Q17" s="12"/>
      <c r="R17" s="44"/>
      <c r="S17" s="46"/>
      <c r="T17" s="12"/>
      <c r="U17" s="12"/>
      <c r="V17" s="12"/>
      <c r="W17" s="12"/>
      <c r="X17" s="12"/>
      <c r="Y17" s="12"/>
      <c r="Z17" s="12"/>
    </row>
    <row r="18" spans="1:26" s="15" customFormat="1" x14ac:dyDescent="0.4">
      <c r="A18" s="12" t="s">
        <v>23</v>
      </c>
      <c r="B18" s="12">
        <v>3</v>
      </c>
      <c r="C18" s="21">
        <v>4</v>
      </c>
      <c r="D18" s="12">
        <v>400</v>
      </c>
      <c r="E18" s="12">
        <v>2.5</v>
      </c>
      <c r="F18" s="13">
        <v>118.248</v>
      </c>
      <c r="G18" s="16">
        <v>5.3571300000000002E-2</v>
      </c>
      <c r="H18" s="13">
        <v>22.7547</v>
      </c>
      <c r="I18" s="13">
        <v>14.491</v>
      </c>
      <c r="J18" s="13">
        <f>F18/D18/E18*100</f>
        <v>11.8248</v>
      </c>
      <c r="K18" s="12" t="s">
        <v>10</v>
      </c>
      <c r="L18" s="12" t="s">
        <v>22</v>
      </c>
      <c r="M18" s="12">
        <v>152</v>
      </c>
      <c r="N18" s="12"/>
      <c r="O18" s="12"/>
      <c r="P18" s="12"/>
      <c r="Q18" s="12"/>
      <c r="R18" s="44"/>
      <c r="S18" s="46"/>
      <c r="T18" s="12"/>
      <c r="U18" s="12"/>
      <c r="V18" s="12"/>
      <c r="W18" s="12"/>
      <c r="X18" s="12"/>
      <c r="Y18" s="12"/>
      <c r="Z18" s="12"/>
    </row>
    <row r="19" spans="1:26" s="15" customFormat="1" x14ac:dyDescent="0.4">
      <c r="A19" s="12" t="s">
        <v>23</v>
      </c>
      <c r="B19" s="12">
        <v>3</v>
      </c>
      <c r="C19" s="21">
        <v>5</v>
      </c>
      <c r="D19" s="12">
        <v>400</v>
      </c>
      <c r="E19" s="12">
        <v>1.5</v>
      </c>
      <c r="F19" s="13">
        <v>113.8</v>
      </c>
      <c r="G19" s="16">
        <v>7.2201299999999996E-2</v>
      </c>
      <c r="H19" s="13">
        <v>23.706299999999999</v>
      </c>
      <c r="I19" s="13">
        <v>18.938199999999998</v>
      </c>
      <c r="J19" s="13">
        <f>F19/D19/E19*100</f>
        <v>18.966666666666665</v>
      </c>
      <c r="K19" s="12" t="s">
        <v>20</v>
      </c>
      <c r="L19" s="12"/>
      <c r="M19" s="12">
        <v>151</v>
      </c>
      <c r="N19" s="12"/>
      <c r="O19" s="12"/>
      <c r="P19" s="12"/>
      <c r="Q19" s="12"/>
      <c r="R19" s="44"/>
      <c r="S19" s="47"/>
      <c r="T19" s="12"/>
      <c r="U19" s="12"/>
      <c r="V19" s="12"/>
      <c r="W19" s="12"/>
      <c r="X19" s="12"/>
      <c r="Y19" s="12"/>
      <c r="Z19" s="12"/>
    </row>
    <row r="20" spans="1:26" s="1" customFormat="1" x14ac:dyDescent="0.4">
      <c r="A20" s="3" t="s">
        <v>87</v>
      </c>
      <c r="B20" s="3">
        <v>4</v>
      </c>
      <c r="C20" s="20" t="s">
        <v>92</v>
      </c>
      <c r="D20" s="3">
        <v>400</v>
      </c>
      <c r="E20" s="3"/>
      <c r="F20" s="6"/>
      <c r="G20" s="10"/>
      <c r="H20" s="6"/>
      <c r="I20" s="6"/>
      <c r="J20" s="6"/>
      <c r="K20" s="3"/>
      <c r="L20" s="3"/>
      <c r="M20" s="3"/>
      <c r="N20" s="3"/>
      <c r="O20" s="3"/>
      <c r="P20" s="3"/>
      <c r="Q20" s="3"/>
      <c r="R20" s="3" t="s">
        <v>92</v>
      </c>
      <c r="S20" s="3"/>
      <c r="T20" s="3"/>
      <c r="U20" s="3"/>
      <c r="V20" s="3"/>
      <c r="W20" s="3"/>
      <c r="X20" s="3"/>
      <c r="Y20" s="3"/>
      <c r="Z20" s="3"/>
    </row>
    <row r="21" spans="1:26" s="15" customFormat="1" x14ac:dyDescent="0.4">
      <c r="A21" s="12" t="s">
        <v>88</v>
      </c>
      <c r="B21" s="12">
        <v>6</v>
      </c>
      <c r="C21" s="21" t="s">
        <v>92</v>
      </c>
      <c r="D21" s="12">
        <v>400</v>
      </c>
      <c r="E21" s="12"/>
      <c r="F21" s="13"/>
      <c r="G21" s="16"/>
      <c r="H21" s="13"/>
      <c r="I21" s="13"/>
      <c r="J21" s="13"/>
      <c r="K21" s="12"/>
      <c r="L21" s="12"/>
      <c r="M21" s="12"/>
      <c r="N21" s="12"/>
      <c r="O21" s="12"/>
      <c r="P21" s="12"/>
      <c r="Q21" s="12"/>
      <c r="R21" s="12" t="s">
        <v>92</v>
      </c>
      <c r="S21" s="12"/>
      <c r="T21" s="12"/>
      <c r="U21" s="12"/>
      <c r="V21" s="12"/>
      <c r="W21" s="12"/>
      <c r="X21" s="12"/>
      <c r="Y21" s="12"/>
      <c r="Z21" s="12"/>
    </row>
    <row r="22" spans="1:26" s="1" customFormat="1" ht="75" customHeight="1" x14ac:dyDescent="0.4">
      <c r="A22" s="3" t="s">
        <v>25</v>
      </c>
      <c r="B22" s="3">
        <v>7</v>
      </c>
      <c r="C22" s="20">
        <v>1</v>
      </c>
      <c r="D22" s="3">
        <v>500</v>
      </c>
      <c r="E22" s="3">
        <v>1.5</v>
      </c>
      <c r="F22" s="6" t="s">
        <v>19</v>
      </c>
      <c r="G22" s="10" t="s">
        <v>19</v>
      </c>
      <c r="H22" s="6">
        <v>24.938199999999998</v>
      </c>
      <c r="I22" s="6">
        <v>15.300599999999999</v>
      </c>
      <c r="J22" s="6" t="s">
        <v>19</v>
      </c>
      <c r="K22" s="3" t="s">
        <v>20</v>
      </c>
      <c r="L22" s="3" t="s">
        <v>26</v>
      </c>
      <c r="M22" s="3">
        <v>150</v>
      </c>
      <c r="N22" s="3"/>
      <c r="O22" s="3"/>
      <c r="P22" s="3"/>
      <c r="Q22" s="3"/>
      <c r="R22" s="40" t="s">
        <v>102</v>
      </c>
      <c r="S22" s="41" t="s">
        <v>103</v>
      </c>
      <c r="T22" s="48" t="s">
        <v>104</v>
      </c>
      <c r="U22" s="3"/>
      <c r="V22" s="3"/>
      <c r="W22" s="3"/>
      <c r="X22" s="3"/>
      <c r="Y22" s="3"/>
      <c r="Z22" s="3"/>
    </row>
    <row r="23" spans="1:26" s="1" customFormat="1" x14ac:dyDescent="0.4">
      <c r="A23" s="3" t="s">
        <v>25</v>
      </c>
      <c r="B23" s="3">
        <v>7</v>
      </c>
      <c r="C23" s="20">
        <v>2</v>
      </c>
      <c r="D23" s="3">
        <v>500</v>
      </c>
      <c r="E23" s="3">
        <v>2.5</v>
      </c>
      <c r="F23" s="6">
        <v>135.971</v>
      </c>
      <c r="G23" s="10">
        <v>0.16458300000000001</v>
      </c>
      <c r="H23" s="6">
        <v>22.393000000000001</v>
      </c>
      <c r="I23" s="6">
        <v>14.928699999999999</v>
      </c>
      <c r="J23" s="6">
        <f>F23/D23/E23*100</f>
        <v>10.877680000000002</v>
      </c>
      <c r="K23" s="3" t="s">
        <v>20</v>
      </c>
      <c r="L23" s="3"/>
      <c r="M23" s="3">
        <v>154</v>
      </c>
      <c r="N23" s="3"/>
      <c r="O23" s="3"/>
      <c r="P23" s="3"/>
      <c r="Q23" s="3"/>
      <c r="R23" s="40"/>
      <c r="S23" s="42"/>
      <c r="T23" s="49"/>
      <c r="U23" s="3"/>
      <c r="V23" s="3"/>
      <c r="W23" s="3"/>
      <c r="X23" s="3"/>
      <c r="Y23" s="3"/>
      <c r="Z23" s="3"/>
    </row>
    <row r="24" spans="1:26" s="1" customFormat="1" x14ac:dyDescent="0.4">
      <c r="A24" s="3" t="s">
        <v>25</v>
      </c>
      <c r="B24" s="3">
        <v>7</v>
      </c>
      <c r="C24" s="20">
        <v>3</v>
      </c>
      <c r="D24" s="3">
        <v>500</v>
      </c>
      <c r="E24" s="3">
        <v>1.5</v>
      </c>
      <c r="F24" s="6">
        <v>138.13800000000001</v>
      </c>
      <c r="G24" s="10">
        <v>0.123486</v>
      </c>
      <c r="H24" s="6">
        <v>21.343399999999999</v>
      </c>
      <c r="I24" s="6">
        <v>13.940799999999999</v>
      </c>
      <c r="J24" s="6">
        <f>F24/D24/E24*100</f>
        <v>18.418400000000002</v>
      </c>
      <c r="K24" s="3" t="s">
        <v>20</v>
      </c>
      <c r="L24" s="3"/>
      <c r="M24" s="3">
        <v>155</v>
      </c>
      <c r="N24" s="3"/>
      <c r="O24" s="3"/>
      <c r="P24" s="3"/>
      <c r="Q24" s="3"/>
      <c r="R24" s="40"/>
      <c r="S24" s="42"/>
      <c r="T24" s="49"/>
      <c r="U24" s="3"/>
      <c r="V24" s="3"/>
      <c r="W24" s="3"/>
      <c r="X24" s="3"/>
      <c r="Y24" s="3"/>
      <c r="Z24" s="3"/>
    </row>
    <row r="25" spans="1:26" s="1" customFormat="1" x14ac:dyDescent="0.4">
      <c r="A25" s="3" t="s">
        <v>25</v>
      </c>
      <c r="B25" s="3">
        <v>7</v>
      </c>
      <c r="C25" s="20">
        <v>4</v>
      </c>
      <c r="D25" s="3">
        <v>500</v>
      </c>
      <c r="E25" s="3">
        <v>2.5</v>
      </c>
      <c r="F25" s="6">
        <v>139.03100000000001</v>
      </c>
      <c r="G25" s="10">
        <v>0.14785000000000001</v>
      </c>
      <c r="H25" s="6">
        <v>21.610600000000002</v>
      </c>
      <c r="I25" s="6">
        <v>16.016500000000001</v>
      </c>
      <c r="J25" s="6">
        <f>F25/D25/E25*100</f>
        <v>11.122480000000001</v>
      </c>
      <c r="K25" s="3" t="s">
        <v>10</v>
      </c>
      <c r="L25" s="3"/>
      <c r="M25" s="3">
        <v>155</v>
      </c>
      <c r="N25" s="3"/>
      <c r="O25" s="3"/>
      <c r="P25" s="3"/>
      <c r="Q25" s="3"/>
      <c r="R25" s="40"/>
      <c r="S25" s="42"/>
      <c r="T25" s="49"/>
      <c r="U25" s="3"/>
      <c r="V25" s="3"/>
      <c r="W25" s="3"/>
      <c r="X25" s="3"/>
      <c r="Y25" s="3"/>
      <c r="Z25" s="3"/>
    </row>
    <row r="26" spans="1:26" s="1" customFormat="1" x14ac:dyDescent="0.4">
      <c r="A26" s="3" t="s">
        <v>25</v>
      </c>
      <c r="B26" s="3">
        <v>7</v>
      </c>
      <c r="C26" s="20">
        <v>5</v>
      </c>
      <c r="D26" s="3">
        <v>500</v>
      </c>
      <c r="E26" s="3">
        <v>1.5</v>
      </c>
      <c r="F26" s="6">
        <v>134.131</v>
      </c>
      <c r="G26" s="10">
        <v>0.14351900000000001</v>
      </c>
      <c r="H26" s="6">
        <v>22.818000000000001</v>
      </c>
      <c r="I26" s="6">
        <v>16.088100000000001</v>
      </c>
      <c r="J26" s="6">
        <f>F26/D26/E26*100</f>
        <v>17.884133333333331</v>
      </c>
      <c r="K26" s="3" t="s">
        <v>10</v>
      </c>
      <c r="L26" s="3"/>
      <c r="M26" s="3">
        <v>153</v>
      </c>
      <c r="N26" s="3"/>
      <c r="O26" s="3"/>
      <c r="P26" s="3"/>
      <c r="Q26" s="3"/>
      <c r="R26" s="40"/>
      <c r="S26" s="43"/>
      <c r="T26" s="50"/>
      <c r="U26" s="3"/>
      <c r="V26" s="3"/>
      <c r="W26" s="3"/>
      <c r="X26" s="3"/>
      <c r="Y26" s="3"/>
      <c r="Z26" s="3"/>
    </row>
    <row r="27" spans="1:26" s="15" customFormat="1" x14ac:dyDescent="0.4">
      <c r="A27" s="12" t="s">
        <v>89</v>
      </c>
      <c r="B27" s="12">
        <v>8</v>
      </c>
      <c r="C27" s="21">
        <v>1</v>
      </c>
      <c r="D27" s="12">
        <v>500</v>
      </c>
      <c r="E27" s="12">
        <v>1.5</v>
      </c>
      <c r="F27" s="13">
        <v>137.33000000000001</v>
      </c>
      <c r="G27" s="16">
        <v>7.47746E-3</v>
      </c>
      <c r="H27" s="13">
        <v>23.4558</v>
      </c>
      <c r="I27" s="13">
        <v>23.2681</v>
      </c>
      <c r="J27" s="13">
        <v>18.310666666666666</v>
      </c>
      <c r="K27" s="12" t="s">
        <v>177</v>
      </c>
      <c r="L27" s="12"/>
      <c r="M27" s="12"/>
      <c r="N27" s="12"/>
      <c r="O27" s="12"/>
      <c r="P27" s="12"/>
      <c r="Q27" s="12"/>
      <c r="R27" s="45" t="s">
        <v>105</v>
      </c>
      <c r="S27" s="45">
        <v>180520</v>
      </c>
      <c r="T27" s="45" t="s">
        <v>106</v>
      </c>
      <c r="U27" s="12"/>
      <c r="V27" s="12"/>
      <c r="W27" s="12"/>
      <c r="X27" s="12"/>
      <c r="Y27" s="12"/>
      <c r="Z27" s="12"/>
    </row>
    <row r="28" spans="1:26" s="15" customFormat="1" x14ac:dyDescent="0.4">
      <c r="A28" s="12"/>
      <c r="B28" s="12">
        <v>8</v>
      </c>
      <c r="C28" s="21">
        <v>2</v>
      </c>
      <c r="D28" s="12">
        <v>500</v>
      </c>
      <c r="E28" s="12">
        <v>2.5</v>
      </c>
      <c r="F28" s="13" t="s">
        <v>92</v>
      </c>
      <c r="G28" s="16" t="s">
        <v>92</v>
      </c>
      <c r="H28" s="13" t="s">
        <v>92</v>
      </c>
      <c r="I28" s="13" t="s">
        <v>92</v>
      </c>
      <c r="J28" s="13" t="s">
        <v>92</v>
      </c>
      <c r="K28" s="12" t="s">
        <v>92</v>
      </c>
      <c r="L28" s="12"/>
      <c r="M28" s="12"/>
      <c r="N28" s="12"/>
      <c r="O28" s="12"/>
      <c r="P28" s="12"/>
      <c r="Q28" s="12"/>
      <c r="R28" s="46"/>
      <c r="S28" s="46"/>
      <c r="T28" s="46"/>
      <c r="U28" s="12"/>
      <c r="V28" s="12"/>
      <c r="W28" s="12"/>
      <c r="X28" s="12"/>
      <c r="Y28" s="12"/>
      <c r="Z28" s="12"/>
    </row>
    <row r="29" spans="1:26" s="15" customFormat="1" x14ac:dyDescent="0.4">
      <c r="A29" s="12"/>
      <c r="B29" s="12">
        <v>8</v>
      </c>
      <c r="C29" s="21">
        <v>3</v>
      </c>
      <c r="D29" s="12">
        <v>500</v>
      </c>
      <c r="E29" s="12">
        <v>1.5</v>
      </c>
      <c r="F29" s="13" t="s">
        <v>92</v>
      </c>
      <c r="G29" s="16" t="s">
        <v>92</v>
      </c>
      <c r="H29" s="13" t="s">
        <v>92</v>
      </c>
      <c r="I29" s="13" t="s">
        <v>92</v>
      </c>
      <c r="J29" s="13" t="s">
        <v>92</v>
      </c>
      <c r="K29" s="12" t="s">
        <v>92</v>
      </c>
      <c r="L29" s="12"/>
      <c r="M29" s="12"/>
      <c r="N29" s="12"/>
      <c r="O29" s="12"/>
      <c r="P29" s="12"/>
      <c r="Q29" s="12"/>
      <c r="R29" s="46"/>
      <c r="S29" s="46"/>
      <c r="T29" s="46"/>
      <c r="U29" s="12"/>
      <c r="V29" s="12"/>
      <c r="W29" s="12"/>
      <c r="X29" s="12"/>
      <c r="Y29" s="12"/>
      <c r="Z29" s="12"/>
    </row>
    <row r="30" spans="1:26" s="15" customFormat="1" x14ac:dyDescent="0.4">
      <c r="A30" s="12"/>
      <c r="B30" s="12">
        <v>8</v>
      </c>
      <c r="C30" s="21">
        <v>4</v>
      </c>
      <c r="D30" s="12">
        <v>500</v>
      </c>
      <c r="E30" s="12">
        <v>2.5</v>
      </c>
      <c r="F30" s="13">
        <v>130.62</v>
      </c>
      <c r="G30" s="16">
        <v>2.0246600000000002E-3</v>
      </c>
      <c r="H30" s="13">
        <v>27.442599999999999</v>
      </c>
      <c r="I30" s="13">
        <v>20.744199999999999</v>
      </c>
      <c r="J30" s="13">
        <v>10.4496</v>
      </c>
      <c r="K30" s="12" t="s">
        <v>177</v>
      </c>
      <c r="L30" s="12"/>
      <c r="M30" s="12"/>
      <c r="N30" s="12"/>
      <c r="O30" s="12"/>
      <c r="P30" s="12"/>
      <c r="Q30" s="12"/>
      <c r="R30" s="46"/>
      <c r="S30" s="46"/>
      <c r="T30" s="46"/>
      <c r="U30" s="12"/>
      <c r="V30" s="12"/>
      <c r="W30" s="12"/>
      <c r="X30" s="12"/>
      <c r="Y30" s="12"/>
      <c r="Z30" s="12"/>
    </row>
    <row r="31" spans="1:26" s="15" customFormat="1" x14ac:dyDescent="0.4">
      <c r="A31" s="12"/>
      <c r="B31" s="12">
        <v>8</v>
      </c>
      <c r="C31" s="21">
        <v>5</v>
      </c>
      <c r="D31" s="12">
        <v>500</v>
      </c>
      <c r="E31" s="12">
        <v>1.5</v>
      </c>
      <c r="F31" s="13">
        <v>131.63999999999999</v>
      </c>
      <c r="G31" s="16">
        <v>5.5807200000000001E-2</v>
      </c>
      <c r="H31" s="13">
        <v>25.281300000000002</v>
      </c>
      <c r="I31" s="13">
        <v>20.770700000000001</v>
      </c>
      <c r="J31" s="13">
        <v>17.552</v>
      </c>
      <c r="K31" s="12" t="s">
        <v>177</v>
      </c>
      <c r="L31" s="12"/>
      <c r="M31" s="12"/>
      <c r="N31" s="12"/>
      <c r="O31" s="12"/>
      <c r="P31" s="12"/>
      <c r="Q31" s="12"/>
      <c r="R31" s="47"/>
      <c r="S31" s="47"/>
      <c r="T31" s="47"/>
      <c r="U31" s="12"/>
      <c r="V31" s="12"/>
      <c r="W31" s="12"/>
      <c r="X31" s="12"/>
      <c r="Y31" s="12"/>
      <c r="Z31" s="12"/>
    </row>
    <row r="32" spans="1:26" s="1" customFormat="1" x14ac:dyDescent="0.4">
      <c r="A32" s="3" t="s">
        <v>90</v>
      </c>
      <c r="B32" s="3">
        <v>9</v>
      </c>
      <c r="C32" s="20" t="s">
        <v>92</v>
      </c>
      <c r="D32" s="3">
        <v>500</v>
      </c>
      <c r="E32" s="3"/>
      <c r="F32" s="6"/>
      <c r="G32" s="10"/>
      <c r="H32" s="6"/>
      <c r="I32" s="6"/>
      <c r="J32" s="6"/>
      <c r="K32" s="3"/>
      <c r="L32" s="3"/>
      <c r="M32" s="3"/>
      <c r="N32" s="3"/>
      <c r="O32" s="3"/>
      <c r="P32" s="3"/>
      <c r="Q32" s="3"/>
      <c r="R32" s="3" t="s">
        <v>105</v>
      </c>
      <c r="S32" s="3">
        <v>180520</v>
      </c>
      <c r="T32" s="3" t="s">
        <v>107</v>
      </c>
      <c r="U32" s="3"/>
      <c r="V32" s="3"/>
      <c r="W32" s="3"/>
      <c r="X32" s="3"/>
      <c r="Y32" s="3"/>
      <c r="Z32" s="3"/>
    </row>
    <row r="33" spans="1:26" x14ac:dyDescent="0.4">
      <c r="A33" s="12" t="s">
        <v>91</v>
      </c>
      <c r="B33" s="12">
        <v>10</v>
      </c>
      <c r="C33" s="21" t="s">
        <v>92</v>
      </c>
      <c r="D33" s="12">
        <v>500</v>
      </c>
      <c r="E33" s="12"/>
      <c r="F33" s="13"/>
      <c r="G33" s="16"/>
      <c r="H33" s="13"/>
      <c r="I33" s="13"/>
      <c r="J33" s="13"/>
      <c r="K33" s="12"/>
      <c r="L33" s="12"/>
      <c r="M33" s="12"/>
      <c r="N33" s="12"/>
      <c r="O33" s="12"/>
      <c r="P33" s="2"/>
      <c r="Q33" s="2"/>
      <c r="R33" s="2" t="s">
        <v>92</v>
      </c>
      <c r="S33" s="2"/>
      <c r="T33" s="2"/>
      <c r="U33" s="2"/>
      <c r="V33" s="2"/>
      <c r="W33" s="2"/>
      <c r="X33" s="2"/>
      <c r="Y33" s="2"/>
      <c r="Z33" s="2"/>
    </row>
    <row r="34" spans="1:26" s="1" customFormat="1" x14ac:dyDescent="0.4">
      <c r="A34" s="3" t="s">
        <v>24</v>
      </c>
      <c r="B34" s="3">
        <v>11</v>
      </c>
      <c r="C34" s="20">
        <v>1</v>
      </c>
      <c r="D34" s="3">
        <v>1000</v>
      </c>
      <c r="E34" s="3">
        <v>1.5</v>
      </c>
      <c r="F34" s="6">
        <v>265</v>
      </c>
      <c r="G34" s="10">
        <v>4.1162400000000002E-2</v>
      </c>
      <c r="H34" s="6">
        <v>10.7067</v>
      </c>
      <c r="I34" s="6">
        <v>7.1615799999999998</v>
      </c>
      <c r="J34" s="6">
        <f t="shared" ref="J34:J39" si="0">F34/D34/E34*100</f>
        <v>17.666666666666668</v>
      </c>
      <c r="K34" s="3" t="s">
        <v>10</v>
      </c>
      <c r="L34" s="3"/>
      <c r="M34" s="3">
        <v>329</v>
      </c>
      <c r="N34" s="3"/>
      <c r="O34" s="3"/>
      <c r="P34" s="3"/>
      <c r="Q34" s="3"/>
      <c r="R34" s="3" t="s">
        <v>108</v>
      </c>
      <c r="S34" s="3">
        <v>180510</v>
      </c>
      <c r="T34" s="3"/>
      <c r="U34" s="3"/>
      <c r="V34" s="3"/>
      <c r="W34" s="3"/>
      <c r="X34" s="3"/>
      <c r="Y34" s="3"/>
      <c r="Z34" s="3"/>
    </row>
    <row r="35" spans="1:26" s="1" customFormat="1" x14ac:dyDescent="0.4">
      <c r="A35" s="3" t="s">
        <v>24</v>
      </c>
      <c r="B35" s="3">
        <v>11</v>
      </c>
      <c r="C35" s="20">
        <v>2</v>
      </c>
      <c r="D35" s="3">
        <v>1000</v>
      </c>
      <c r="E35" s="3">
        <v>2.5</v>
      </c>
      <c r="F35" s="6">
        <v>269</v>
      </c>
      <c r="G35" s="10">
        <v>1.6743999999999998E-2</v>
      </c>
      <c r="H35" s="6">
        <v>9.8016500000000004</v>
      </c>
      <c r="I35" s="6">
        <v>5.5973699999999997</v>
      </c>
      <c r="J35" s="6">
        <f t="shared" si="0"/>
        <v>10.76</v>
      </c>
      <c r="K35" s="3" t="s">
        <v>10</v>
      </c>
      <c r="L35" s="3"/>
      <c r="M35" s="3">
        <v>332</v>
      </c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 spans="1:26" s="1" customFormat="1" x14ac:dyDescent="0.4">
      <c r="A36" s="3" t="s">
        <v>24</v>
      </c>
      <c r="B36" s="3">
        <v>11</v>
      </c>
      <c r="C36" s="20">
        <v>3</v>
      </c>
      <c r="D36" s="3">
        <v>1000</v>
      </c>
      <c r="E36" s="3">
        <v>1.5</v>
      </c>
      <c r="F36" s="6">
        <v>255</v>
      </c>
      <c r="G36" s="10">
        <v>4.7273099999999998E-2</v>
      </c>
      <c r="H36" s="6">
        <v>11.9458</v>
      </c>
      <c r="I36" s="6">
        <v>8.0440400000000007</v>
      </c>
      <c r="J36" s="6">
        <f t="shared" si="0"/>
        <v>17</v>
      </c>
      <c r="K36" s="3" t="s">
        <v>10</v>
      </c>
      <c r="L36" s="3"/>
      <c r="M36" s="3">
        <v>324</v>
      </c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 spans="1:26" s="1" customFormat="1" x14ac:dyDescent="0.4">
      <c r="A37" s="3" t="s">
        <v>24</v>
      </c>
      <c r="B37" s="3">
        <v>11</v>
      </c>
      <c r="C37" s="20">
        <v>4</v>
      </c>
      <c r="D37" s="3">
        <v>1000</v>
      </c>
      <c r="E37" s="3">
        <v>2.5</v>
      </c>
      <c r="F37" s="6">
        <v>260.88499999999999</v>
      </c>
      <c r="G37" s="10">
        <v>2.4747999999999999E-2</v>
      </c>
      <c r="H37" s="6">
        <v>10.804600000000001</v>
      </c>
      <c r="I37" s="6">
        <v>6.32186</v>
      </c>
      <c r="J37" s="6">
        <f t="shared" si="0"/>
        <v>10.4354</v>
      </c>
      <c r="K37" s="3" t="s">
        <v>10</v>
      </c>
      <c r="L37" s="3"/>
      <c r="M37" s="3">
        <v>328</v>
      </c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 spans="1:26" s="1" customFormat="1" x14ac:dyDescent="0.4">
      <c r="A38" s="3" t="s">
        <v>24</v>
      </c>
      <c r="B38" s="3">
        <v>11</v>
      </c>
      <c r="C38" s="20">
        <v>5</v>
      </c>
      <c r="D38" s="3">
        <v>1000</v>
      </c>
      <c r="E38" s="3">
        <v>1.5</v>
      </c>
      <c r="F38" s="6">
        <v>253.60900000000001</v>
      </c>
      <c r="G38" s="10">
        <v>6.9934099999999999E-2</v>
      </c>
      <c r="H38" s="6">
        <v>16.0686</v>
      </c>
      <c r="I38" s="6">
        <v>19.778400000000001</v>
      </c>
      <c r="J38" s="6">
        <f t="shared" si="0"/>
        <v>16.907266666666668</v>
      </c>
      <c r="K38" s="3" t="s">
        <v>10</v>
      </c>
      <c r="L38" s="3" t="s">
        <v>22</v>
      </c>
      <c r="M38" s="3">
        <v>309</v>
      </c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 spans="1:26" s="1" customFormat="1" x14ac:dyDescent="0.4">
      <c r="A39" s="3" t="s">
        <v>24</v>
      </c>
      <c r="B39" s="3">
        <v>11</v>
      </c>
      <c r="C39" s="20">
        <v>6</v>
      </c>
      <c r="D39" s="3">
        <v>1000</v>
      </c>
      <c r="E39" s="3">
        <v>2.5</v>
      </c>
      <c r="F39" s="6">
        <v>250</v>
      </c>
      <c r="G39" s="10">
        <v>6.3424400000000006E-2</v>
      </c>
      <c r="H39" s="6">
        <v>10.9544</v>
      </c>
      <c r="I39" s="6">
        <v>7.2264299999999997</v>
      </c>
      <c r="J39" s="6">
        <f t="shared" si="0"/>
        <v>10</v>
      </c>
      <c r="K39" s="3" t="s">
        <v>20</v>
      </c>
      <c r="L39" s="3"/>
      <c r="M39" s="3">
        <v>327</v>
      </c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 spans="1:26" s="15" customFormat="1" x14ac:dyDescent="0.4">
      <c r="A40" s="12" t="s">
        <v>93</v>
      </c>
      <c r="B40" s="12">
        <v>12</v>
      </c>
      <c r="C40" s="21" t="s">
        <v>92</v>
      </c>
      <c r="D40" s="12">
        <v>1000</v>
      </c>
      <c r="E40" s="12"/>
      <c r="F40" s="12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 t="s">
        <v>92</v>
      </c>
      <c r="S40" s="12"/>
      <c r="T40" s="12"/>
      <c r="U40" s="12"/>
      <c r="V40" s="12"/>
      <c r="W40" s="12"/>
      <c r="X40" s="12"/>
      <c r="Y40" s="12"/>
      <c r="Z40" s="12"/>
    </row>
    <row r="41" spans="1:26" x14ac:dyDescent="0.4">
      <c r="A41" s="12" t="s">
        <v>94</v>
      </c>
      <c r="B41" s="12" t="s">
        <v>85</v>
      </c>
      <c r="C41" s="18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 t="s">
        <v>92</v>
      </c>
      <c r="S41" s="2"/>
      <c r="T41" s="2"/>
      <c r="U41" s="2"/>
      <c r="V41" s="2"/>
      <c r="W41" s="2"/>
      <c r="X41" s="2"/>
      <c r="Y41" s="2"/>
      <c r="Z41" s="2"/>
    </row>
    <row r="42" spans="1:26" x14ac:dyDescent="0.4">
      <c r="A42" s="12" t="s">
        <v>95</v>
      </c>
      <c r="B42" s="2" t="s">
        <v>97</v>
      </c>
      <c r="C42" s="18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 t="s">
        <v>92</v>
      </c>
      <c r="S42" s="2"/>
      <c r="T42" s="2"/>
      <c r="U42" s="2"/>
      <c r="V42" s="2"/>
      <c r="W42" s="2"/>
      <c r="X42" s="2"/>
      <c r="Y42" s="2"/>
      <c r="Z42" s="2"/>
    </row>
    <row r="43" spans="1:26" x14ac:dyDescent="0.4">
      <c r="A43" s="2"/>
      <c r="B43" s="2"/>
      <c r="C43" s="18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 spans="1:26" x14ac:dyDescent="0.4">
      <c r="A44" s="2"/>
      <c r="B44" s="2"/>
      <c r="C44" s="18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 spans="1:26" x14ac:dyDescent="0.4">
      <c r="A45" s="2"/>
      <c r="B45" s="2"/>
      <c r="C45" s="18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 spans="1:26" x14ac:dyDescent="0.4">
      <c r="A46" s="2"/>
      <c r="B46" s="2"/>
      <c r="C46" s="18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 spans="1:26" x14ac:dyDescent="0.4">
      <c r="A47" s="2"/>
      <c r="B47" s="2"/>
      <c r="C47" s="18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 spans="1:26" x14ac:dyDescent="0.4">
      <c r="A48" s="2"/>
      <c r="B48" s="2"/>
      <c r="C48" s="18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 spans="1:26" x14ac:dyDescent="0.4">
      <c r="A49" s="2"/>
      <c r="B49" s="2"/>
      <c r="C49" s="18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</row>
    <row r="50" spans="1:26" x14ac:dyDescent="0.4">
      <c r="A50" s="2"/>
      <c r="B50" s="2"/>
      <c r="C50" s="18"/>
      <c r="D50" s="2"/>
      <c r="E50" s="2" t="s">
        <v>68</v>
      </c>
      <c r="F50" s="18" t="s">
        <v>63</v>
      </c>
      <c r="G50" s="2" t="s">
        <v>64</v>
      </c>
      <c r="H50" s="2" t="s">
        <v>65</v>
      </c>
      <c r="I50" s="2" t="s">
        <v>66</v>
      </c>
      <c r="J50" s="2" t="s">
        <v>67</v>
      </c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</row>
    <row r="51" spans="1:26" x14ac:dyDescent="0.4">
      <c r="A51" s="2"/>
      <c r="B51" s="2"/>
      <c r="C51" s="18"/>
      <c r="D51" s="2"/>
      <c r="E51" s="2">
        <v>300</v>
      </c>
      <c r="F51" s="18">
        <v>10</v>
      </c>
      <c r="G51" s="2">
        <v>6</v>
      </c>
      <c r="H51" s="2">
        <v>1</v>
      </c>
      <c r="I51" s="2" t="s">
        <v>19</v>
      </c>
      <c r="J51" s="2">
        <v>3</v>
      </c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 spans="1:26" x14ac:dyDescent="0.4">
      <c r="A52" s="2"/>
      <c r="B52" s="2"/>
      <c r="C52" s="18"/>
      <c r="D52" s="2"/>
      <c r="E52" s="2">
        <v>400</v>
      </c>
      <c r="F52" s="18">
        <v>5</v>
      </c>
      <c r="G52" s="2">
        <v>2</v>
      </c>
      <c r="H52" s="2">
        <v>3</v>
      </c>
      <c r="I52" s="2" t="s">
        <v>19</v>
      </c>
      <c r="J52" s="2" t="s">
        <v>19</v>
      </c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 spans="1:26" x14ac:dyDescent="0.4">
      <c r="E53">
        <v>500</v>
      </c>
      <c r="F53" s="19">
        <v>5</v>
      </c>
      <c r="G53">
        <v>2</v>
      </c>
      <c r="H53">
        <v>2</v>
      </c>
      <c r="I53">
        <v>1</v>
      </c>
      <c r="J53" t="s">
        <v>19</v>
      </c>
    </row>
    <row r="54" spans="1:26" x14ac:dyDescent="0.4">
      <c r="E54">
        <v>1000</v>
      </c>
      <c r="F54" s="19">
        <v>6</v>
      </c>
      <c r="G54">
        <v>5</v>
      </c>
      <c r="H54">
        <v>1</v>
      </c>
      <c r="I54" t="s">
        <v>19</v>
      </c>
      <c r="J54" t="s">
        <v>19</v>
      </c>
    </row>
    <row r="55" spans="1:26" x14ac:dyDescent="0.4">
      <c r="E55" t="s">
        <v>62</v>
      </c>
      <c r="F55" s="19">
        <f>SUM(F51:F54)</f>
        <v>26</v>
      </c>
      <c r="G55">
        <f>SUM(G51:G54)</f>
        <v>15</v>
      </c>
      <c r="H55">
        <f>SUM(H51:H54)</f>
        <v>7</v>
      </c>
      <c r="I55">
        <f>SUM(I51:I54)</f>
        <v>1</v>
      </c>
      <c r="J55">
        <f>SUM(J51:J54)</f>
        <v>3</v>
      </c>
    </row>
    <row r="56" spans="1:26" x14ac:dyDescent="0.4">
      <c r="G56" s="19"/>
      <c r="H56" t="s">
        <v>82</v>
      </c>
    </row>
  </sheetData>
  <mergeCells count="14">
    <mergeCell ref="R27:R31"/>
    <mergeCell ref="S27:S31"/>
    <mergeCell ref="T27:T31"/>
    <mergeCell ref="R22:R26"/>
    <mergeCell ref="S4:S8"/>
    <mergeCell ref="T4:T8"/>
    <mergeCell ref="S9:S13"/>
    <mergeCell ref="T9:T13"/>
    <mergeCell ref="S15:S19"/>
    <mergeCell ref="S22:S26"/>
    <mergeCell ref="T22:T26"/>
    <mergeCell ref="R4:R8"/>
    <mergeCell ref="R9:R13"/>
    <mergeCell ref="R15:R19"/>
  </mergeCells>
  <phoneticPr fontId="1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76B92F-B4FE-4CB7-888B-AC1B7AE958FD}">
  <dimension ref="C2:L23"/>
  <sheetViews>
    <sheetView tabSelected="1" workbookViewId="0">
      <selection activeCell="I3" sqref="I3"/>
    </sheetView>
  </sheetViews>
  <sheetFormatPr defaultRowHeight="18.75" x14ac:dyDescent="0.4"/>
  <cols>
    <col min="4" max="4" width="11.625" bestFit="1" customWidth="1"/>
    <col min="10" max="11" width="9.5" bestFit="1" customWidth="1"/>
  </cols>
  <sheetData>
    <row r="2" spans="3:9" x14ac:dyDescent="0.4">
      <c r="E2" t="s">
        <v>220</v>
      </c>
      <c r="H2" t="s">
        <v>226</v>
      </c>
      <c r="I2" t="s">
        <v>227</v>
      </c>
    </row>
    <row r="3" spans="3:9" x14ac:dyDescent="0.4">
      <c r="C3" t="s">
        <v>229</v>
      </c>
      <c r="D3">
        <f>1030*10^-9</f>
        <v>1.0300000000000001E-6</v>
      </c>
      <c r="E3" t="s">
        <v>230</v>
      </c>
      <c r="H3">
        <v>0.5</v>
      </c>
      <c r="I3" s="52">
        <f>H3*D$5*D$3/D$6/D$4</f>
        <v>0.4153734305682546</v>
      </c>
    </row>
    <row r="4" spans="3:9" x14ac:dyDescent="0.4">
      <c r="C4" t="s">
        <v>221</v>
      </c>
      <c r="D4" s="35">
        <v>6.6261999999999999E-34</v>
      </c>
      <c r="E4" t="s">
        <v>225</v>
      </c>
      <c r="H4">
        <v>0.144403</v>
      </c>
      <c r="I4" s="52">
        <f t="shared" ref="I4:I22" si="0">H4*D$5*D$3/D$6/D$4</f>
        <v>0.11996233898869534</v>
      </c>
    </row>
    <row r="5" spans="3:9" x14ac:dyDescent="0.4">
      <c r="C5" t="s">
        <v>222</v>
      </c>
      <c r="D5" s="35">
        <v>1.6022000000000001E-19</v>
      </c>
      <c r="E5" t="s">
        <v>224</v>
      </c>
      <c r="H5">
        <v>0.28703800000000002</v>
      </c>
      <c r="I5" s="52">
        <f t="shared" si="0"/>
        <v>0.23845591752690132</v>
      </c>
    </row>
    <row r="6" spans="3:9" x14ac:dyDescent="0.4">
      <c r="C6" t="s">
        <v>223</v>
      </c>
      <c r="D6">
        <v>299792458</v>
      </c>
      <c r="E6" t="s">
        <v>231</v>
      </c>
      <c r="H6">
        <v>0.13986799999999999</v>
      </c>
      <c r="I6" s="52">
        <f t="shared" si="0"/>
        <v>0.11619490197344126</v>
      </c>
    </row>
    <row r="7" spans="3:9" x14ac:dyDescent="0.4">
      <c r="I7" s="52">
        <f t="shared" si="0"/>
        <v>0</v>
      </c>
    </row>
    <row r="8" spans="3:9" x14ac:dyDescent="0.4">
      <c r="C8" t="s">
        <v>226</v>
      </c>
      <c r="D8">
        <v>1</v>
      </c>
      <c r="E8" t="s">
        <v>228</v>
      </c>
      <c r="I8" s="52">
        <f t="shared" si="0"/>
        <v>0</v>
      </c>
    </row>
    <row r="9" spans="3:9" x14ac:dyDescent="0.4">
      <c r="C9" t="s">
        <v>227</v>
      </c>
      <c r="D9" s="52">
        <f>D8*D5/(D6/D3)/D4</f>
        <v>0.83074686113650908</v>
      </c>
      <c r="I9" s="52">
        <f t="shared" si="0"/>
        <v>0</v>
      </c>
    </row>
    <row r="10" spans="3:9" x14ac:dyDescent="0.4">
      <c r="I10" s="52">
        <f t="shared" si="0"/>
        <v>0</v>
      </c>
    </row>
    <row r="11" spans="3:9" x14ac:dyDescent="0.4">
      <c r="I11" s="52">
        <f t="shared" si="0"/>
        <v>0</v>
      </c>
    </row>
    <row r="12" spans="3:9" x14ac:dyDescent="0.4">
      <c r="I12" s="52">
        <f t="shared" si="0"/>
        <v>0</v>
      </c>
    </row>
    <row r="13" spans="3:9" x14ac:dyDescent="0.4">
      <c r="I13" s="52">
        <f t="shared" si="0"/>
        <v>0</v>
      </c>
    </row>
    <row r="14" spans="3:9" x14ac:dyDescent="0.4">
      <c r="I14" s="52">
        <f t="shared" si="0"/>
        <v>0</v>
      </c>
    </row>
    <row r="15" spans="3:9" x14ac:dyDescent="0.4">
      <c r="I15" s="52">
        <f t="shared" si="0"/>
        <v>0</v>
      </c>
    </row>
    <row r="16" spans="3:9" x14ac:dyDescent="0.4">
      <c r="I16" s="52">
        <f t="shared" si="0"/>
        <v>0</v>
      </c>
    </row>
    <row r="17" spans="8:12" x14ac:dyDescent="0.4">
      <c r="H17">
        <v>1</v>
      </c>
      <c r="I17" s="52">
        <f t="shared" si="0"/>
        <v>0.8307468611365092</v>
      </c>
      <c r="J17" s="52">
        <f>I17/H17</f>
        <v>0.8307468611365092</v>
      </c>
      <c r="K17" s="52">
        <f>1/J17</f>
        <v>1.2037361159956028</v>
      </c>
      <c r="L17">
        <v>1.2037361159956028</v>
      </c>
    </row>
    <row r="18" spans="8:12" x14ac:dyDescent="0.4">
      <c r="I18" s="52"/>
    </row>
    <row r="19" spans="8:12" x14ac:dyDescent="0.4">
      <c r="I19" s="52"/>
    </row>
    <row r="20" spans="8:12" x14ac:dyDescent="0.4">
      <c r="I20" s="52"/>
    </row>
    <row r="21" spans="8:12" x14ac:dyDescent="0.4">
      <c r="I21" s="52"/>
    </row>
    <row r="22" spans="8:12" x14ac:dyDescent="0.4">
      <c r="I22" s="52"/>
    </row>
    <row r="23" spans="8:12" x14ac:dyDescent="0.4">
      <c r="L23">
        <v>1.203736115995603</v>
      </c>
    </row>
  </sheetData>
  <phoneticPr fontId="1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53116D-409F-478B-9DAE-F7A5C3A3919C}">
  <dimension ref="A1:T38"/>
  <sheetViews>
    <sheetView zoomScale="60" zoomScaleNormal="60" workbookViewId="0">
      <selection activeCell="R19" sqref="R19:R23"/>
    </sheetView>
  </sheetViews>
  <sheetFormatPr defaultRowHeight="18.75" x14ac:dyDescent="0.4"/>
  <cols>
    <col min="1" max="1" width="18.75" bestFit="1" customWidth="1"/>
    <col min="2" max="2" width="18.75" customWidth="1"/>
  </cols>
  <sheetData>
    <row r="1" spans="1:20" x14ac:dyDescent="0.4">
      <c r="A1" s="2" t="s">
        <v>12</v>
      </c>
      <c r="B1" s="2" t="s">
        <v>119</v>
      </c>
      <c r="C1" s="2" t="s">
        <v>0</v>
      </c>
      <c r="D1" s="2" t="s">
        <v>1</v>
      </c>
      <c r="E1" s="2" t="s">
        <v>2</v>
      </c>
      <c r="F1" s="2" t="s">
        <v>3</v>
      </c>
      <c r="G1" s="2" t="s">
        <v>4</v>
      </c>
      <c r="H1" s="2" t="s">
        <v>5</v>
      </c>
      <c r="I1" s="2" t="s">
        <v>6</v>
      </c>
      <c r="J1" s="2" t="s">
        <v>7</v>
      </c>
      <c r="K1" s="2" t="s">
        <v>8</v>
      </c>
      <c r="L1" s="2" t="s">
        <v>9</v>
      </c>
      <c r="M1" s="11" t="s">
        <v>69</v>
      </c>
      <c r="N1" s="2"/>
      <c r="O1" s="2"/>
      <c r="P1" s="2" t="s">
        <v>109</v>
      </c>
      <c r="Q1" s="2" t="s">
        <v>125</v>
      </c>
      <c r="R1" s="2" t="s">
        <v>111</v>
      </c>
      <c r="S1" s="2"/>
      <c r="T1" s="2"/>
    </row>
    <row r="2" spans="1:20" s="1" customFormat="1" x14ac:dyDescent="0.4">
      <c r="A2" s="3" t="s">
        <v>16</v>
      </c>
      <c r="B2" s="3">
        <v>1</v>
      </c>
      <c r="C2" s="3">
        <v>1</v>
      </c>
      <c r="D2" s="3">
        <v>300</v>
      </c>
      <c r="E2" s="3">
        <v>1.5</v>
      </c>
      <c r="F2" s="6">
        <v>88.338899999999995</v>
      </c>
      <c r="G2" s="8">
        <v>0.20072499999999999</v>
      </c>
      <c r="H2" s="6">
        <v>24.535799999999998</v>
      </c>
      <c r="I2" s="6">
        <v>10.582800000000001</v>
      </c>
      <c r="J2" s="6">
        <f>F2/D2/E2*100</f>
        <v>19.630866666666666</v>
      </c>
      <c r="K2" s="3" t="s">
        <v>10</v>
      </c>
      <c r="L2" s="3"/>
      <c r="M2" s="3">
        <v>119</v>
      </c>
      <c r="N2" s="3"/>
      <c r="O2" s="3"/>
      <c r="P2" s="40">
        <v>180503</v>
      </c>
      <c r="Q2" s="40">
        <v>180504</v>
      </c>
      <c r="R2" s="3"/>
      <c r="S2" s="3"/>
      <c r="T2" s="3"/>
    </row>
    <row r="3" spans="1:20" s="1" customFormat="1" x14ac:dyDescent="0.4">
      <c r="A3" s="3" t="s">
        <v>16</v>
      </c>
      <c r="B3" s="3">
        <v>1</v>
      </c>
      <c r="C3" s="3">
        <v>2</v>
      </c>
      <c r="D3" s="3">
        <v>300</v>
      </c>
      <c r="E3" s="3">
        <v>2.5</v>
      </c>
      <c r="F3" s="6">
        <v>97.486999999999995</v>
      </c>
      <c r="G3" s="8">
        <v>0.259376</v>
      </c>
      <c r="H3" s="6">
        <v>18.6188</v>
      </c>
      <c r="I3" s="6">
        <v>7.19686</v>
      </c>
      <c r="J3" s="6">
        <f>F3/D3/E3*100</f>
        <v>12.998266666666666</v>
      </c>
      <c r="K3" s="3" t="s">
        <v>10</v>
      </c>
      <c r="L3" s="3"/>
      <c r="M3" s="3">
        <v>127</v>
      </c>
      <c r="N3" s="3"/>
      <c r="O3" s="3"/>
      <c r="P3" s="40"/>
      <c r="Q3" s="40"/>
      <c r="R3" s="3"/>
      <c r="S3" s="3"/>
      <c r="T3" s="3"/>
    </row>
    <row r="4" spans="1:20" s="1" customFormat="1" x14ac:dyDescent="0.4">
      <c r="A4" s="3" t="s">
        <v>16</v>
      </c>
      <c r="B4" s="3">
        <v>1</v>
      </c>
      <c r="C4" s="3">
        <v>3</v>
      </c>
      <c r="D4" s="3">
        <v>300</v>
      </c>
      <c r="E4" s="3">
        <v>1.5</v>
      </c>
      <c r="F4" s="6">
        <v>96.798699999999997</v>
      </c>
      <c r="G4" s="8">
        <v>0.26035700000000001</v>
      </c>
      <c r="H4" s="6">
        <v>22.9939</v>
      </c>
      <c r="I4" s="6">
        <v>10.1068</v>
      </c>
      <c r="J4" s="6">
        <f>F4/D4/E4*100</f>
        <v>21.510822222222224</v>
      </c>
      <c r="K4" s="3" t="s">
        <v>10</v>
      </c>
      <c r="L4" s="3"/>
      <c r="M4" s="3">
        <v>120</v>
      </c>
      <c r="N4" s="3"/>
      <c r="O4" s="3"/>
      <c r="P4" s="40"/>
      <c r="Q4" s="40"/>
      <c r="R4" s="3"/>
      <c r="S4" s="3"/>
      <c r="T4" s="3"/>
    </row>
    <row r="5" spans="1:20" s="1" customFormat="1" x14ac:dyDescent="0.4">
      <c r="A5" s="3" t="s">
        <v>16</v>
      </c>
      <c r="B5" s="3">
        <v>1</v>
      </c>
      <c r="C5" s="3">
        <v>4</v>
      </c>
      <c r="D5" s="3">
        <v>300</v>
      </c>
      <c r="E5" s="3">
        <v>2.5</v>
      </c>
      <c r="F5" s="6">
        <v>94.486599999999996</v>
      </c>
      <c r="G5" s="8">
        <v>0.22875899999999999</v>
      </c>
      <c r="H5" s="6">
        <v>19.817</v>
      </c>
      <c r="I5" s="6">
        <v>7.8265099999999999</v>
      </c>
      <c r="J5" s="6">
        <f>F5/D5/E5*100</f>
        <v>12.598213333333334</v>
      </c>
      <c r="K5" s="3" t="s">
        <v>10</v>
      </c>
      <c r="L5" s="3"/>
      <c r="M5" s="3">
        <v>124</v>
      </c>
      <c r="N5" s="3"/>
      <c r="O5" s="3"/>
      <c r="P5" s="40"/>
      <c r="Q5" s="40"/>
      <c r="R5" s="3"/>
      <c r="S5" s="3"/>
      <c r="T5" s="3"/>
    </row>
    <row r="6" spans="1:20" s="1" customFormat="1" x14ac:dyDescent="0.4">
      <c r="A6" s="3" t="s">
        <v>16</v>
      </c>
      <c r="B6" s="3">
        <v>1</v>
      </c>
      <c r="C6" s="3">
        <v>5</v>
      </c>
      <c r="D6" s="3">
        <v>300</v>
      </c>
      <c r="E6" s="3">
        <v>1.5</v>
      </c>
      <c r="F6" s="6">
        <v>88.333299999999994</v>
      </c>
      <c r="G6" s="8">
        <v>0.25759300000000002</v>
      </c>
      <c r="H6" s="6">
        <v>20.470600000000001</v>
      </c>
      <c r="I6" s="6">
        <v>8.3195599999999992</v>
      </c>
      <c r="J6" s="6">
        <f>F6/D6/E6*100</f>
        <v>19.629622222222221</v>
      </c>
      <c r="K6" s="3" t="s">
        <v>10</v>
      </c>
      <c r="L6" s="3"/>
      <c r="M6" s="3">
        <v>125</v>
      </c>
      <c r="N6" s="3"/>
      <c r="O6" s="3"/>
      <c r="P6" s="40"/>
      <c r="Q6" s="40"/>
      <c r="R6" s="3"/>
      <c r="S6" s="3"/>
      <c r="T6" s="3"/>
    </row>
    <row r="7" spans="1:20" s="15" customFormat="1" x14ac:dyDescent="0.4">
      <c r="A7" s="12">
        <v>18</v>
      </c>
      <c r="B7" s="12">
        <v>2</v>
      </c>
      <c r="C7" s="12"/>
      <c r="D7" s="12">
        <v>300</v>
      </c>
      <c r="E7" s="12"/>
      <c r="F7" s="13"/>
      <c r="G7" s="14"/>
      <c r="H7" s="13"/>
      <c r="I7" s="13"/>
      <c r="J7" s="13"/>
      <c r="K7" s="12"/>
      <c r="L7" s="12"/>
      <c r="M7" s="12"/>
      <c r="N7" s="12"/>
      <c r="O7" s="12"/>
      <c r="P7" s="2" t="s">
        <v>19</v>
      </c>
      <c r="Q7" s="2" t="s">
        <v>19</v>
      </c>
      <c r="R7" s="2" t="s">
        <v>124</v>
      </c>
      <c r="S7" s="2"/>
      <c r="T7" s="2"/>
    </row>
    <row r="8" spans="1:20" s="1" customFormat="1" x14ac:dyDescent="0.4">
      <c r="A8" s="3">
        <v>17</v>
      </c>
      <c r="B8" s="3">
        <v>3</v>
      </c>
      <c r="C8" s="3"/>
      <c r="D8" s="3">
        <v>300</v>
      </c>
      <c r="E8" s="3"/>
      <c r="F8" s="6"/>
      <c r="G8" s="8"/>
      <c r="H8" s="6"/>
      <c r="I8" s="6"/>
      <c r="J8" s="6"/>
      <c r="K8" s="3"/>
      <c r="L8" s="3"/>
      <c r="M8" s="3"/>
      <c r="N8" s="3"/>
      <c r="O8" s="3"/>
      <c r="P8" s="3" t="s">
        <v>19</v>
      </c>
      <c r="Q8" s="3" t="s">
        <v>19</v>
      </c>
      <c r="R8" s="3"/>
      <c r="S8" s="3"/>
      <c r="T8" s="3"/>
    </row>
    <row r="9" spans="1:20" x14ac:dyDescent="0.4">
      <c r="A9" s="12" t="s">
        <v>77</v>
      </c>
      <c r="B9" s="12">
        <v>4</v>
      </c>
      <c r="C9" s="12">
        <v>1</v>
      </c>
      <c r="D9" s="12">
        <v>400</v>
      </c>
      <c r="E9" s="12">
        <v>1.5</v>
      </c>
      <c r="F9" s="13">
        <v>116.914</v>
      </c>
      <c r="G9" s="14">
        <v>0.15148500000000001</v>
      </c>
      <c r="H9" s="13">
        <v>14.306800000000001</v>
      </c>
      <c r="I9" s="13">
        <v>5.8898099999999998</v>
      </c>
      <c r="J9" s="13">
        <v>19.485666666666667</v>
      </c>
      <c r="K9" s="12" t="s">
        <v>76</v>
      </c>
      <c r="L9" s="12"/>
      <c r="M9" s="12">
        <v>190</v>
      </c>
      <c r="N9" s="2"/>
      <c r="O9" s="2"/>
      <c r="P9" s="44">
        <v>180506</v>
      </c>
      <c r="Q9" s="44">
        <v>180514</v>
      </c>
      <c r="R9" s="2"/>
      <c r="S9" s="2"/>
      <c r="T9" s="2"/>
    </row>
    <row r="10" spans="1:20" x14ac:dyDescent="0.4">
      <c r="A10" s="12" t="s">
        <v>77</v>
      </c>
      <c r="B10" s="12">
        <v>4</v>
      </c>
      <c r="C10" s="12">
        <v>2</v>
      </c>
      <c r="D10" s="12">
        <v>400</v>
      </c>
      <c r="E10" s="12">
        <v>2.5</v>
      </c>
      <c r="F10" s="13">
        <v>123.53400000000001</v>
      </c>
      <c r="G10" s="14">
        <v>0.24110699999999999</v>
      </c>
      <c r="H10" s="13">
        <v>13.7903</v>
      </c>
      <c r="I10" s="13">
        <v>4.2288500000000004</v>
      </c>
      <c r="J10" s="13">
        <v>12.353400000000001</v>
      </c>
      <c r="K10" s="12" t="s">
        <v>76</v>
      </c>
      <c r="L10" s="12"/>
      <c r="M10" s="12">
        <v>190</v>
      </c>
      <c r="N10" s="2"/>
      <c r="O10" s="2"/>
      <c r="P10" s="44"/>
      <c r="Q10" s="44"/>
      <c r="R10" s="2"/>
      <c r="S10" s="2"/>
      <c r="T10" s="2"/>
    </row>
    <row r="11" spans="1:20" x14ac:dyDescent="0.4">
      <c r="A11" s="12" t="s">
        <v>77</v>
      </c>
      <c r="B11" s="12">
        <v>4</v>
      </c>
      <c r="C11" s="12">
        <v>3</v>
      </c>
      <c r="D11" s="12">
        <v>400</v>
      </c>
      <c r="E11" s="12">
        <v>1.5</v>
      </c>
      <c r="F11" s="13">
        <v>122.842</v>
      </c>
      <c r="G11" s="14">
        <v>0.240644</v>
      </c>
      <c r="H11" s="13">
        <v>15.5185</v>
      </c>
      <c r="I11" s="13">
        <v>6.5260699999999998</v>
      </c>
      <c r="J11" s="13">
        <v>20.473666666666666</v>
      </c>
      <c r="K11" s="12" t="s">
        <v>76</v>
      </c>
      <c r="L11" s="12"/>
      <c r="M11" s="12">
        <v>187</v>
      </c>
      <c r="N11" s="2"/>
      <c r="O11" s="2"/>
      <c r="P11" s="44"/>
      <c r="Q11" s="44"/>
      <c r="R11" s="2"/>
      <c r="S11" s="2"/>
      <c r="T11" s="2"/>
    </row>
    <row r="12" spans="1:20" x14ac:dyDescent="0.4">
      <c r="A12" s="12" t="s">
        <v>77</v>
      </c>
      <c r="B12" s="12">
        <v>4</v>
      </c>
      <c r="C12" s="12">
        <v>4</v>
      </c>
      <c r="D12" s="12">
        <v>400</v>
      </c>
      <c r="E12" s="12">
        <v>2.5</v>
      </c>
      <c r="F12" s="13">
        <v>115.48</v>
      </c>
      <c r="G12" s="14">
        <v>0.24923699999999999</v>
      </c>
      <c r="H12" s="13">
        <v>15.418699999999999</v>
      </c>
      <c r="I12" s="13">
        <v>7.0553400000000002</v>
      </c>
      <c r="J12" s="13">
        <v>11.548</v>
      </c>
      <c r="K12" s="12" t="s">
        <v>76</v>
      </c>
      <c r="L12" s="12"/>
      <c r="M12" s="12">
        <v>187</v>
      </c>
      <c r="N12" s="2"/>
      <c r="O12" s="2"/>
      <c r="P12" s="44"/>
      <c r="Q12" s="44"/>
      <c r="R12" s="2"/>
      <c r="S12" s="2"/>
      <c r="T12" s="2"/>
    </row>
    <row r="13" spans="1:20" x14ac:dyDescent="0.4">
      <c r="A13" s="12" t="s">
        <v>77</v>
      </c>
      <c r="B13" s="12">
        <v>4</v>
      </c>
      <c r="C13" s="12">
        <v>5</v>
      </c>
      <c r="D13" s="12">
        <v>400</v>
      </c>
      <c r="E13" s="12">
        <v>1.5</v>
      </c>
      <c r="F13" s="13">
        <v>150.32</v>
      </c>
      <c r="G13" s="14">
        <v>0.13744100000000001</v>
      </c>
      <c r="H13" s="13">
        <v>16.1907</v>
      </c>
      <c r="I13" s="13">
        <v>6.3141499999999997</v>
      </c>
      <c r="J13" s="13">
        <v>25.053333333333335</v>
      </c>
      <c r="K13" s="12" t="s">
        <v>76</v>
      </c>
      <c r="L13" s="12"/>
      <c r="M13" s="12">
        <v>186</v>
      </c>
      <c r="N13" s="2"/>
      <c r="O13" s="2"/>
      <c r="P13" s="44"/>
      <c r="Q13" s="44"/>
      <c r="R13" s="2"/>
      <c r="S13" s="2"/>
      <c r="T13" s="2"/>
    </row>
    <row r="14" spans="1:20" s="1" customFormat="1" x14ac:dyDescent="0.4">
      <c r="A14" s="3">
        <v>15</v>
      </c>
      <c r="B14" s="3">
        <v>5</v>
      </c>
      <c r="C14" s="3"/>
      <c r="D14" s="3">
        <v>400</v>
      </c>
      <c r="E14" s="3"/>
      <c r="F14" s="6"/>
      <c r="G14" s="8"/>
      <c r="H14" s="6"/>
      <c r="I14" s="6"/>
      <c r="J14" s="6"/>
      <c r="K14" s="3"/>
      <c r="L14" s="3"/>
      <c r="M14" s="3"/>
      <c r="N14" s="3"/>
      <c r="O14" s="3"/>
      <c r="P14" s="3" t="s">
        <v>19</v>
      </c>
      <c r="Q14" s="3" t="s">
        <v>19</v>
      </c>
      <c r="R14" s="3" t="s">
        <v>124</v>
      </c>
      <c r="S14" s="3"/>
      <c r="T14" s="3"/>
    </row>
    <row r="15" spans="1:20" x14ac:dyDescent="0.4">
      <c r="A15" s="12">
        <v>14</v>
      </c>
      <c r="B15" s="12">
        <v>6</v>
      </c>
      <c r="C15" s="12"/>
      <c r="D15" s="12">
        <v>400</v>
      </c>
      <c r="E15" s="12"/>
      <c r="F15" s="13"/>
      <c r="G15" s="14"/>
      <c r="H15" s="13"/>
      <c r="I15" s="13"/>
      <c r="J15" s="13"/>
      <c r="K15" s="12"/>
      <c r="L15" s="12"/>
      <c r="M15" s="12"/>
      <c r="N15" s="2"/>
      <c r="O15" s="2"/>
      <c r="P15" s="12" t="s">
        <v>19</v>
      </c>
      <c r="Q15" s="12" t="s">
        <v>19</v>
      </c>
      <c r="R15" s="2"/>
      <c r="S15" s="2"/>
      <c r="T15" s="2"/>
    </row>
    <row r="16" spans="1:20" s="1" customFormat="1" x14ac:dyDescent="0.4">
      <c r="A16" s="3">
        <v>13</v>
      </c>
      <c r="B16" s="3">
        <v>7</v>
      </c>
      <c r="C16" s="3"/>
      <c r="D16" s="3">
        <v>500</v>
      </c>
      <c r="E16" s="3"/>
      <c r="F16" s="6"/>
      <c r="G16" s="8"/>
      <c r="H16" s="6"/>
      <c r="I16" s="6"/>
      <c r="J16" s="6"/>
      <c r="K16" s="3"/>
      <c r="L16" s="3"/>
      <c r="M16" s="3"/>
      <c r="N16" s="3"/>
      <c r="O16" s="3"/>
      <c r="P16" s="3" t="s">
        <v>19</v>
      </c>
      <c r="Q16" s="3" t="s">
        <v>19</v>
      </c>
      <c r="R16" s="3"/>
      <c r="S16" s="3"/>
      <c r="T16" s="3"/>
    </row>
    <row r="17" spans="1:20" x14ac:dyDescent="0.4">
      <c r="A17" s="12">
        <v>12</v>
      </c>
      <c r="B17" s="12">
        <v>8</v>
      </c>
      <c r="C17" s="12"/>
      <c r="D17" s="12">
        <v>500</v>
      </c>
      <c r="E17" s="12"/>
      <c r="F17" s="13"/>
      <c r="G17" s="14"/>
      <c r="H17" s="13"/>
      <c r="I17" s="13"/>
      <c r="J17" s="13"/>
      <c r="K17" s="12"/>
      <c r="L17" s="12"/>
      <c r="M17" s="12"/>
      <c r="N17" s="2"/>
      <c r="O17" s="2"/>
      <c r="P17" s="12" t="s">
        <v>19</v>
      </c>
      <c r="Q17" s="12" t="s">
        <v>19</v>
      </c>
      <c r="R17" s="2"/>
      <c r="S17" s="2"/>
      <c r="T17" s="2"/>
    </row>
    <row r="18" spans="1:20" s="1" customFormat="1" x14ac:dyDescent="0.4">
      <c r="A18" s="3">
        <v>11</v>
      </c>
      <c r="B18" s="3">
        <v>9</v>
      </c>
      <c r="C18" s="3"/>
      <c r="D18" s="3">
        <v>500</v>
      </c>
      <c r="E18" s="3"/>
      <c r="F18" s="6"/>
      <c r="G18" s="8"/>
      <c r="H18" s="6"/>
      <c r="I18" s="6"/>
      <c r="J18" s="6"/>
      <c r="K18" s="3"/>
      <c r="L18" s="3"/>
      <c r="M18" s="3"/>
      <c r="N18" s="3"/>
      <c r="O18" s="3"/>
      <c r="P18" s="3" t="s">
        <v>19</v>
      </c>
      <c r="Q18" s="3" t="s">
        <v>19</v>
      </c>
      <c r="R18" s="3"/>
      <c r="S18" s="3"/>
      <c r="T18" s="3"/>
    </row>
    <row r="19" spans="1:20" s="15" customFormat="1" x14ac:dyDescent="0.4">
      <c r="A19" s="12" t="s">
        <v>17</v>
      </c>
      <c r="B19" s="12">
        <v>10</v>
      </c>
      <c r="C19" s="12">
        <v>1</v>
      </c>
      <c r="D19" s="12">
        <v>500</v>
      </c>
      <c r="E19" s="12">
        <v>1.5</v>
      </c>
      <c r="F19" s="13">
        <v>137.80500000000001</v>
      </c>
      <c r="G19" s="14">
        <v>0.265017</v>
      </c>
      <c r="H19" s="13">
        <v>15.5097</v>
      </c>
      <c r="I19" s="13">
        <v>4.2300800000000001</v>
      </c>
      <c r="J19" s="13">
        <f t="shared" ref="J19:J29" si="0">F19/D19/E19*100</f>
        <v>18.374000000000002</v>
      </c>
      <c r="K19" s="12" t="s">
        <v>10</v>
      </c>
      <c r="L19" s="12"/>
      <c r="M19" s="12">
        <v>168</v>
      </c>
      <c r="N19" s="12"/>
      <c r="O19" s="2">
        <v>500</v>
      </c>
      <c r="P19" s="44" t="s">
        <v>121</v>
      </c>
      <c r="Q19" s="44" t="s">
        <v>122</v>
      </c>
      <c r="R19" s="44" t="s">
        <v>123</v>
      </c>
      <c r="S19" s="2"/>
      <c r="T19" s="2"/>
    </row>
    <row r="20" spans="1:20" s="15" customFormat="1" x14ac:dyDescent="0.4">
      <c r="A20" s="12" t="s">
        <v>17</v>
      </c>
      <c r="B20" s="12">
        <v>10</v>
      </c>
      <c r="C20" s="12">
        <v>2</v>
      </c>
      <c r="D20" s="12">
        <v>500</v>
      </c>
      <c r="E20" s="12">
        <v>2.5</v>
      </c>
      <c r="F20" s="13">
        <v>150.53200000000001</v>
      </c>
      <c r="G20" s="14">
        <v>0.25717000000000001</v>
      </c>
      <c r="H20" s="13">
        <v>13.2242</v>
      </c>
      <c r="I20" s="13">
        <v>4.7797299999999998</v>
      </c>
      <c r="J20" s="13">
        <f t="shared" si="0"/>
        <v>12.04256</v>
      </c>
      <c r="K20" s="12" t="s">
        <v>10</v>
      </c>
      <c r="L20" s="12"/>
      <c r="M20" s="12">
        <v>191</v>
      </c>
      <c r="N20" s="12"/>
      <c r="O20" s="12"/>
      <c r="P20" s="44"/>
      <c r="Q20" s="44"/>
      <c r="R20" s="44"/>
      <c r="S20" s="12"/>
      <c r="T20" s="12"/>
    </row>
    <row r="21" spans="1:20" s="15" customFormat="1" x14ac:dyDescent="0.4">
      <c r="A21" s="12" t="s">
        <v>17</v>
      </c>
      <c r="B21" s="12">
        <v>10</v>
      </c>
      <c r="C21" s="12">
        <v>3</v>
      </c>
      <c r="D21" s="12">
        <v>500</v>
      </c>
      <c r="E21" s="12">
        <v>1.5</v>
      </c>
      <c r="F21" s="13">
        <v>135.40899999999999</v>
      </c>
      <c r="G21" s="14">
        <v>0.28708</v>
      </c>
      <c r="H21" s="13">
        <v>14.9841</v>
      </c>
      <c r="I21" s="13">
        <v>6.4825299999999997</v>
      </c>
      <c r="J21" s="13">
        <f t="shared" si="0"/>
        <v>18.054533333333332</v>
      </c>
      <c r="K21" s="12" t="s">
        <v>10</v>
      </c>
      <c r="L21" s="12"/>
      <c r="M21" s="12">
        <v>187</v>
      </c>
      <c r="N21" s="12"/>
      <c r="O21" s="12"/>
      <c r="P21" s="44"/>
      <c r="Q21" s="44"/>
      <c r="R21" s="44"/>
      <c r="S21" s="12"/>
      <c r="T21" s="12"/>
    </row>
    <row r="22" spans="1:20" s="15" customFormat="1" x14ac:dyDescent="0.4">
      <c r="A22" s="12" t="s">
        <v>17</v>
      </c>
      <c r="B22" s="12">
        <v>10</v>
      </c>
      <c r="C22" s="12">
        <v>4</v>
      </c>
      <c r="D22" s="12">
        <v>500</v>
      </c>
      <c r="E22" s="12">
        <v>2.5</v>
      </c>
      <c r="F22" s="13">
        <v>135.774</v>
      </c>
      <c r="G22" s="14">
        <v>0.25740299999999999</v>
      </c>
      <c r="H22" s="13">
        <v>12.8347</v>
      </c>
      <c r="I22" s="13">
        <v>4.8271499999999996</v>
      </c>
      <c r="J22" s="13">
        <f t="shared" si="0"/>
        <v>10.86192</v>
      </c>
      <c r="K22" s="12" t="s">
        <v>10</v>
      </c>
      <c r="L22" s="12"/>
      <c r="M22" s="12">
        <v>192</v>
      </c>
      <c r="N22" s="12"/>
      <c r="O22" s="12"/>
      <c r="P22" s="44"/>
      <c r="Q22" s="44"/>
      <c r="R22" s="44"/>
      <c r="S22" s="12"/>
      <c r="T22" s="12"/>
    </row>
    <row r="23" spans="1:20" s="15" customFormat="1" x14ac:dyDescent="0.4">
      <c r="A23" s="12" t="s">
        <v>17</v>
      </c>
      <c r="B23" s="12">
        <v>10</v>
      </c>
      <c r="C23" s="12">
        <v>5</v>
      </c>
      <c r="D23" s="12">
        <v>500</v>
      </c>
      <c r="E23" s="12">
        <v>1.5</v>
      </c>
      <c r="F23" s="13">
        <v>144.63499999999999</v>
      </c>
      <c r="G23" s="14">
        <v>0.237015</v>
      </c>
      <c r="H23" s="13">
        <v>13.0976</v>
      </c>
      <c r="I23" s="13">
        <v>4.6213899999999999</v>
      </c>
      <c r="J23" s="13">
        <f t="shared" si="0"/>
        <v>19.284666666666663</v>
      </c>
      <c r="K23" s="12" t="s">
        <v>10</v>
      </c>
      <c r="L23" s="12"/>
      <c r="M23" s="12">
        <v>191</v>
      </c>
      <c r="N23" s="12"/>
      <c r="O23" s="12"/>
      <c r="P23" s="44"/>
      <c r="Q23" s="44"/>
      <c r="R23" s="44"/>
      <c r="S23" s="12"/>
      <c r="T23" s="12"/>
    </row>
    <row r="24" spans="1:20" s="1" customFormat="1" x14ac:dyDescent="0.4">
      <c r="A24" s="3" t="s">
        <v>18</v>
      </c>
      <c r="B24" s="3">
        <v>11</v>
      </c>
      <c r="C24" s="3">
        <v>1</v>
      </c>
      <c r="D24" s="3">
        <v>1000</v>
      </c>
      <c r="E24" s="3">
        <v>1.5</v>
      </c>
      <c r="F24" s="6">
        <v>285.91000000000003</v>
      </c>
      <c r="G24" s="8">
        <v>0.169547</v>
      </c>
      <c r="H24" s="6">
        <v>8.2331800000000008</v>
      </c>
      <c r="I24" s="6">
        <v>5.0054499999999997</v>
      </c>
      <c r="J24" s="6">
        <f t="shared" si="0"/>
        <v>19.060666666666666</v>
      </c>
      <c r="K24" s="3" t="s">
        <v>10</v>
      </c>
      <c r="L24" s="3"/>
      <c r="M24" s="3">
        <v>344</v>
      </c>
      <c r="N24" s="3"/>
      <c r="O24" s="3"/>
      <c r="P24" s="41">
        <v>180503</v>
      </c>
      <c r="Q24" s="41">
        <v>180504</v>
      </c>
      <c r="R24" s="3"/>
      <c r="S24" s="3"/>
      <c r="T24" s="3"/>
    </row>
    <row r="25" spans="1:20" s="1" customFormat="1" x14ac:dyDescent="0.4">
      <c r="A25" s="3" t="s">
        <v>18</v>
      </c>
      <c r="B25" s="3">
        <v>11</v>
      </c>
      <c r="C25" s="3">
        <v>2</v>
      </c>
      <c r="D25" s="3">
        <v>1000</v>
      </c>
      <c r="E25" s="3">
        <v>2.5</v>
      </c>
      <c r="F25" s="6">
        <v>262.55599999999998</v>
      </c>
      <c r="G25" s="8">
        <v>0.14976300000000001</v>
      </c>
      <c r="H25" s="6">
        <v>8.1068700000000007</v>
      </c>
      <c r="I25" s="6">
        <v>2.7797499999999999</v>
      </c>
      <c r="J25" s="6">
        <f t="shared" si="0"/>
        <v>10.502239999999999</v>
      </c>
      <c r="K25" s="3" t="s">
        <v>10</v>
      </c>
      <c r="L25" s="3"/>
      <c r="M25" s="3">
        <v>346</v>
      </c>
      <c r="N25" s="3"/>
      <c r="O25" s="3"/>
      <c r="P25" s="42"/>
      <c r="Q25" s="42"/>
      <c r="R25" s="3"/>
      <c r="S25" s="3"/>
      <c r="T25" s="3"/>
    </row>
    <row r="26" spans="1:20" s="1" customFormat="1" x14ac:dyDescent="0.4">
      <c r="A26" s="3" t="s">
        <v>18</v>
      </c>
      <c r="B26" s="3">
        <v>11</v>
      </c>
      <c r="C26" s="3">
        <v>3</v>
      </c>
      <c r="D26" s="3">
        <v>1000</v>
      </c>
      <c r="E26" s="3">
        <v>1.5</v>
      </c>
      <c r="F26" s="6">
        <v>318.69400000000002</v>
      </c>
      <c r="G26" s="8">
        <v>0.147393</v>
      </c>
      <c r="H26" s="6">
        <v>8.68018</v>
      </c>
      <c r="I26" s="6">
        <v>4.7847400000000002</v>
      </c>
      <c r="J26" s="6">
        <f t="shared" si="0"/>
        <v>21.246266666666671</v>
      </c>
      <c r="K26" s="3" t="s">
        <v>10</v>
      </c>
      <c r="L26" s="3"/>
      <c r="M26" s="3">
        <v>344</v>
      </c>
      <c r="N26" s="3"/>
      <c r="O26" s="3"/>
      <c r="P26" s="42"/>
      <c r="Q26" s="42"/>
      <c r="R26" s="3"/>
      <c r="S26" s="3"/>
      <c r="T26" s="3"/>
    </row>
    <row r="27" spans="1:20" s="1" customFormat="1" x14ac:dyDescent="0.4">
      <c r="A27" s="3" t="s">
        <v>18</v>
      </c>
      <c r="B27" s="3">
        <v>11</v>
      </c>
      <c r="C27" s="3">
        <v>4</v>
      </c>
      <c r="D27" s="3">
        <v>1000</v>
      </c>
      <c r="E27" s="3">
        <v>2.5</v>
      </c>
      <c r="F27" s="6">
        <v>264.45299999999997</v>
      </c>
      <c r="G27" s="8">
        <v>0.124519</v>
      </c>
      <c r="H27" s="6">
        <v>7.6760000000000002</v>
      </c>
      <c r="I27" s="6">
        <v>3.8409499999999999</v>
      </c>
      <c r="J27" s="6">
        <f t="shared" si="0"/>
        <v>10.578119999999998</v>
      </c>
      <c r="K27" s="3" t="s">
        <v>10</v>
      </c>
      <c r="L27" s="3"/>
      <c r="M27" s="3">
        <v>346</v>
      </c>
      <c r="N27" s="3"/>
      <c r="O27" s="3"/>
      <c r="P27" s="42"/>
      <c r="Q27" s="42"/>
      <c r="R27" s="3"/>
      <c r="S27" s="3"/>
      <c r="T27" s="3"/>
    </row>
    <row r="28" spans="1:20" s="1" customFormat="1" x14ac:dyDescent="0.4">
      <c r="A28" s="3" t="s">
        <v>18</v>
      </c>
      <c r="B28" s="3">
        <v>11</v>
      </c>
      <c r="C28" s="3">
        <v>5</v>
      </c>
      <c r="D28" s="3">
        <v>1000</v>
      </c>
      <c r="E28" s="3">
        <v>1.5</v>
      </c>
      <c r="F28" s="6">
        <v>278.14400000000001</v>
      </c>
      <c r="G28" s="8">
        <v>0.15316399999999999</v>
      </c>
      <c r="H28" s="6">
        <v>8.1262699999999999</v>
      </c>
      <c r="I28" s="6">
        <v>4.2057000000000002</v>
      </c>
      <c r="J28" s="6">
        <f t="shared" si="0"/>
        <v>18.542933333333334</v>
      </c>
      <c r="K28" s="3" t="s">
        <v>10</v>
      </c>
      <c r="L28" s="3"/>
      <c r="M28" s="3">
        <v>345</v>
      </c>
      <c r="N28" s="3"/>
      <c r="O28" s="3"/>
      <c r="P28" s="42"/>
      <c r="Q28" s="42"/>
      <c r="R28" s="3"/>
      <c r="S28" s="3"/>
      <c r="T28" s="3"/>
    </row>
    <row r="29" spans="1:20" s="1" customFormat="1" x14ac:dyDescent="0.4">
      <c r="A29" s="3" t="s">
        <v>18</v>
      </c>
      <c r="B29" s="3">
        <v>11</v>
      </c>
      <c r="C29" s="3">
        <v>6</v>
      </c>
      <c r="D29" s="3">
        <v>1000</v>
      </c>
      <c r="E29" s="3">
        <v>2.5</v>
      </c>
      <c r="F29" s="6">
        <v>262.435</v>
      </c>
      <c r="G29" s="8">
        <v>0.142765</v>
      </c>
      <c r="H29" s="6">
        <v>8.0569400000000009</v>
      </c>
      <c r="I29" s="6">
        <v>3.9905499999999998</v>
      </c>
      <c r="J29" s="6">
        <f t="shared" si="0"/>
        <v>10.497400000000001</v>
      </c>
      <c r="K29" s="3" t="s">
        <v>10</v>
      </c>
      <c r="L29" s="3"/>
      <c r="M29" s="3">
        <v>345</v>
      </c>
      <c r="N29" s="3"/>
      <c r="O29" s="3"/>
      <c r="P29" s="43"/>
      <c r="Q29" s="43"/>
      <c r="R29" s="3"/>
      <c r="S29" s="3"/>
      <c r="T29" s="3"/>
    </row>
    <row r="30" spans="1:20" x14ac:dyDescent="0.4">
      <c r="A30" s="2">
        <v>8</v>
      </c>
      <c r="B30" s="2">
        <v>12</v>
      </c>
      <c r="C30" s="2"/>
      <c r="D30" s="2">
        <v>1000</v>
      </c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 t="s">
        <v>19</v>
      </c>
      <c r="Q30" s="2" t="s">
        <v>19</v>
      </c>
      <c r="R30" s="2" t="s">
        <v>120</v>
      </c>
      <c r="S30" s="2"/>
      <c r="T30" s="2"/>
    </row>
    <row r="31" spans="1:20" x14ac:dyDescent="0.4">
      <c r="A31" s="2">
        <v>7</v>
      </c>
      <c r="B31" s="2" t="s">
        <v>117</v>
      </c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4">
      <c r="A32" s="2">
        <v>6</v>
      </c>
      <c r="B32" s="2" t="s">
        <v>116</v>
      </c>
      <c r="C32" s="44" t="s">
        <v>118</v>
      </c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4">
      <c r="A33" s="2">
        <v>5</v>
      </c>
      <c r="B33" s="2" t="s">
        <v>116</v>
      </c>
      <c r="C33" s="44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4">
      <c r="A34" s="2">
        <v>4</v>
      </c>
      <c r="B34" s="2" t="s">
        <v>116</v>
      </c>
      <c r="C34" s="44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4">
      <c r="A35" s="2">
        <v>3</v>
      </c>
      <c r="B35" s="2" t="s">
        <v>115</v>
      </c>
      <c r="C35" s="44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4">
      <c r="A36" s="2">
        <v>2</v>
      </c>
      <c r="B36" s="2" t="s">
        <v>115</v>
      </c>
      <c r="C36" s="44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4">
      <c r="A37" s="2">
        <v>1</v>
      </c>
      <c r="B37" s="2" t="s">
        <v>115</v>
      </c>
      <c r="C37" s="44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4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</sheetData>
  <mergeCells count="10">
    <mergeCell ref="R19:R23"/>
    <mergeCell ref="P24:P29"/>
    <mergeCell ref="Q24:Q29"/>
    <mergeCell ref="C32:C37"/>
    <mergeCell ref="P2:P6"/>
    <mergeCell ref="Q2:Q6"/>
    <mergeCell ref="P9:P13"/>
    <mergeCell ref="Q9:Q13"/>
    <mergeCell ref="P19:P23"/>
    <mergeCell ref="Q19:Q23"/>
  </mergeCells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EFAA3C-9000-46FD-A59A-F857C6C8B070}">
  <dimension ref="A1:N26"/>
  <sheetViews>
    <sheetView topLeftCell="A16" workbookViewId="0">
      <selection activeCell="A29" sqref="A29"/>
    </sheetView>
  </sheetViews>
  <sheetFormatPr defaultRowHeight="18.75" x14ac:dyDescent="0.4"/>
  <cols>
    <col min="10" max="10" width="65.625" bestFit="1" customWidth="1"/>
  </cols>
  <sheetData>
    <row r="1" spans="1:14" x14ac:dyDescent="0.4">
      <c r="C1" s="51" t="s">
        <v>126</v>
      </c>
      <c r="D1" s="51"/>
      <c r="E1" s="51"/>
      <c r="F1" s="51"/>
      <c r="G1" s="51"/>
      <c r="H1" s="51"/>
      <c r="I1" s="51"/>
      <c r="J1" s="51"/>
      <c r="K1" s="51"/>
      <c r="L1" s="51"/>
      <c r="M1" s="51"/>
      <c r="N1" s="51"/>
    </row>
    <row r="2" spans="1:14" x14ac:dyDescent="0.4">
      <c r="A2" t="s">
        <v>127</v>
      </c>
      <c r="C2" s="51" t="s">
        <v>128</v>
      </c>
      <c r="D2" s="51"/>
    </row>
    <row r="3" spans="1:14" x14ac:dyDescent="0.4">
      <c r="A3">
        <v>180514</v>
      </c>
      <c r="B3" t="s">
        <v>129</v>
      </c>
      <c r="C3" s="24" t="s">
        <v>130</v>
      </c>
      <c r="D3" s="24" t="s">
        <v>131</v>
      </c>
      <c r="E3" s="24" t="s">
        <v>132</v>
      </c>
      <c r="F3" s="24" t="s">
        <v>133</v>
      </c>
      <c r="G3" s="24" t="s">
        <v>134</v>
      </c>
      <c r="H3" s="24" t="s">
        <v>135</v>
      </c>
      <c r="I3" s="24" t="s">
        <v>136</v>
      </c>
      <c r="J3" s="24" t="s">
        <v>137</v>
      </c>
      <c r="K3" s="24"/>
      <c r="L3" s="24"/>
      <c r="M3" s="25"/>
      <c r="N3" s="25"/>
    </row>
    <row r="4" spans="1:14" x14ac:dyDescent="0.4">
      <c r="C4" s="24" t="s">
        <v>138</v>
      </c>
      <c r="D4" s="24" t="s">
        <v>131</v>
      </c>
      <c r="E4" s="24" t="s">
        <v>132</v>
      </c>
      <c r="F4" s="24" t="s">
        <v>133</v>
      </c>
      <c r="G4" s="24" t="s">
        <v>134</v>
      </c>
      <c r="H4" s="24" t="s">
        <v>139</v>
      </c>
      <c r="I4" s="24" t="s">
        <v>140</v>
      </c>
      <c r="J4" s="24" t="s">
        <v>141</v>
      </c>
      <c r="K4" s="24"/>
      <c r="L4" s="24"/>
      <c r="M4" s="25"/>
      <c r="N4" s="25"/>
    </row>
    <row r="5" spans="1:14" x14ac:dyDescent="0.4">
      <c r="C5" s="24" t="s">
        <v>142</v>
      </c>
      <c r="D5" s="24" t="s">
        <v>131</v>
      </c>
      <c r="E5" s="24" t="s">
        <v>132</v>
      </c>
      <c r="F5" s="24" t="s">
        <v>133</v>
      </c>
      <c r="G5" s="24" t="s">
        <v>134</v>
      </c>
      <c r="H5" s="24">
        <v>10</v>
      </c>
      <c r="I5" s="24" t="s">
        <v>136</v>
      </c>
      <c r="J5" s="24" t="s">
        <v>141</v>
      </c>
      <c r="K5" s="24"/>
      <c r="L5" s="24"/>
      <c r="M5" s="25"/>
      <c r="N5" s="25"/>
    </row>
    <row r="6" spans="1:14" x14ac:dyDescent="0.4">
      <c r="C6" s="24" t="s">
        <v>138</v>
      </c>
      <c r="D6" s="24" t="s">
        <v>131</v>
      </c>
      <c r="E6" s="24" t="s">
        <v>132</v>
      </c>
      <c r="F6" s="24" t="s">
        <v>133</v>
      </c>
      <c r="G6" s="24" t="s">
        <v>134</v>
      </c>
      <c r="H6" s="24" t="s">
        <v>143</v>
      </c>
      <c r="I6" s="24" t="s">
        <v>136</v>
      </c>
      <c r="J6" s="24" t="s">
        <v>144</v>
      </c>
      <c r="K6" s="24"/>
      <c r="L6" s="24"/>
      <c r="M6" s="25"/>
      <c r="N6" s="25"/>
    </row>
    <row r="7" spans="1:14" x14ac:dyDescent="0.4">
      <c r="C7" s="24" t="s">
        <v>138</v>
      </c>
      <c r="D7" s="24" t="s">
        <v>131</v>
      </c>
      <c r="E7" s="24" t="s">
        <v>132</v>
      </c>
      <c r="F7" s="24" t="s">
        <v>133</v>
      </c>
      <c r="G7" s="24" t="s">
        <v>134</v>
      </c>
      <c r="H7" s="24" t="s">
        <v>145</v>
      </c>
      <c r="I7" s="24" t="s">
        <v>136</v>
      </c>
      <c r="J7" s="24" t="s">
        <v>146</v>
      </c>
      <c r="K7" s="24"/>
      <c r="L7" s="24"/>
      <c r="M7" s="25"/>
      <c r="N7" s="25"/>
    </row>
    <row r="8" spans="1:14" x14ac:dyDescent="0.4">
      <c r="C8" s="24" t="s">
        <v>138</v>
      </c>
      <c r="D8" s="24" t="s">
        <v>131</v>
      </c>
      <c r="E8" s="24" t="s">
        <v>132</v>
      </c>
      <c r="F8" s="24" t="s">
        <v>133</v>
      </c>
      <c r="G8" s="24" t="s">
        <v>134</v>
      </c>
      <c r="H8" s="24" t="s">
        <v>147</v>
      </c>
      <c r="I8" s="24" t="s">
        <v>148</v>
      </c>
      <c r="J8" s="24" t="s">
        <v>149</v>
      </c>
      <c r="K8" s="24"/>
      <c r="L8" s="24"/>
      <c r="M8" s="25"/>
      <c r="N8" s="25"/>
    </row>
    <row r="9" spans="1:14" x14ac:dyDescent="0.4">
      <c r="C9" s="24" t="s">
        <v>150</v>
      </c>
      <c r="D9" s="24" t="s">
        <v>131</v>
      </c>
      <c r="E9" s="24" t="s">
        <v>132</v>
      </c>
      <c r="F9" s="24" t="s">
        <v>133</v>
      </c>
      <c r="G9" s="24" t="s">
        <v>134</v>
      </c>
      <c r="H9" s="25">
        <v>16</v>
      </c>
      <c r="I9" s="25" t="s">
        <v>151</v>
      </c>
      <c r="J9" s="25" t="s">
        <v>152</v>
      </c>
      <c r="K9" s="25"/>
      <c r="L9" s="25"/>
      <c r="M9" s="25"/>
      <c r="N9" s="25"/>
    </row>
    <row r="10" spans="1:14" x14ac:dyDescent="0.4">
      <c r="A10">
        <v>180515</v>
      </c>
      <c r="C10" s="24" t="s">
        <v>150</v>
      </c>
      <c r="D10" s="24" t="s">
        <v>153</v>
      </c>
      <c r="E10" s="24" t="s">
        <v>154</v>
      </c>
      <c r="F10" s="24" t="s">
        <v>155</v>
      </c>
      <c r="G10" s="24" t="s">
        <v>156</v>
      </c>
      <c r="H10">
        <v>10</v>
      </c>
      <c r="I10" s="25" t="s">
        <v>157</v>
      </c>
      <c r="J10" s="24" t="s">
        <v>158</v>
      </c>
      <c r="K10" s="25"/>
      <c r="L10" s="25"/>
      <c r="M10" s="25"/>
      <c r="N10" s="25"/>
    </row>
    <row r="11" spans="1:14" x14ac:dyDescent="0.4">
      <c r="A11">
        <v>180518</v>
      </c>
      <c r="B11" t="s">
        <v>129</v>
      </c>
      <c r="C11" s="24" t="s">
        <v>150</v>
      </c>
      <c r="D11" s="24" t="s">
        <v>153</v>
      </c>
      <c r="E11" s="24" t="s">
        <v>154</v>
      </c>
      <c r="F11" s="24" t="s">
        <v>159</v>
      </c>
      <c r="G11" s="24" t="s">
        <v>156</v>
      </c>
      <c r="I11" s="25"/>
      <c r="J11" s="24" t="s">
        <v>160</v>
      </c>
      <c r="K11" s="25"/>
      <c r="L11" s="25"/>
      <c r="M11" s="25"/>
      <c r="N11" s="25"/>
    </row>
    <row r="12" spans="1:14" x14ac:dyDescent="0.4">
      <c r="C12" s="24" t="s">
        <v>150</v>
      </c>
      <c r="D12" s="24" t="s">
        <v>153</v>
      </c>
      <c r="E12" s="24" t="s">
        <v>154</v>
      </c>
      <c r="F12" s="24" t="s">
        <v>155</v>
      </c>
      <c r="G12" s="24" t="s">
        <v>156</v>
      </c>
      <c r="H12">
        <v>18</v>
      </c>
      <c r="I12" s="25" t="s">
        <v>161</v>
      </c>
      <c r="J12" s="24" t="s">
        <v>162</v>
      </c>
      <c r="K12" s="25"/>
      <c r="L12" s="25"/>
      <c r="M12" s="25"/>
      <c r="N12" s="25"/>
    </row>
    <row r="13" spans="1:14" x14ac:dyDescent="0.4">
      <c r="C13" s="24" t="s">
        <v>150</v>
      </c>
      <c r="D13" s="24" t="s">
        <v>153</v>
      </c>
      <c r="E13" s="24" t="s">
        <v>154</v>
      </c>
      <c r="F13" s="24" t="s">
        <v>155</v>
      </c>
      <c r="G13" s="24" t="s">
        <v>156</v>
      </c>
      <c r="H13">
        <v>15</v>
      </c>
      <c r="I13" s="25" t="s">
        <v>163</v>
      </c>
      <c r="J13" s="24" t="s">
        <v>162</v>
      </c>
      <c r="K13" s="25"/>
      <c r="L13" s="25"/>
      <c r="M13" s="25"/>
      <c r="N13" s="25"/>
    </row>
    <row r="14" spans="1:14" x14ac:dyDescent="0.4">
      <c r="C14" s="24" t="s">
        <v>150</v>
      </c>
      <c r="D14" s="24" t="s">
        <v>153</v>
      </c>
      <c r="E14" s="24" t="s">
        <v>154</v>
      </c>
      <c r="F14" s="24" t="s">
        <v>155</v>
      </c>
      <c r="G14" s="24" t="s">
        <v>156</v>
      </c>
      <c r="H14">
        <v>8</v>
      </c>
      <c r="I14" s="25" t="s">
        <v>161</v>
      </c>
      <c r="J14" s="24" t="s">
        <v>164</v>
      </c>
      <c r="K14" s="25"/>
      <c r="L14" s="25"/>
      <c r="M14" s="25"/>
      <c r="N14" s="25"/>
    </row>
    <row r="15" spans="1:14" x14ac:dyDescent="0.4">
      <c r="A15">
        <v>180520</v>
      </c>
      <c r="C15" t="s">
        <v>130</v>
      </c>
      <c r="D15" s="24" t="s">
        <v>153</v>
      </c>
      <c r="E15" s="24" t="s">
        <v>154</v>
      </c>
      <c r="F15" s="24" t="s">
        <v>155</v>
      </c>
      <c r="G15" s="24" t="s">
        <v>156</v>
      </c>
      <c r="H15" s="24" t="s">
        <v>165</v>
      </c>
      <c r="I15" s="25" t="s">
        <v>157</v>
      </c>
      <c r="J15" s="24" t="s">
        <v>166</v>
      </c>
      <c r="K15" s="25"/>
      <c r="L15" s="25"/>
      <c r="M15" s="25"/>
      <c r="N15" s="25"/>
    </row>
    <row r="16" spans="1:14" x14ac:dyDescent="0.4">
      <c r="C16" t="s">
        <v>130</v>
      </c>
      <c r="D16" s="24" t="s">
        <v>153</v>
      </c>
      <c r="E16" s="24" t="s">
        <v>154</v>
      </c>
      <c r="F16" s="24" t="s">
        <v>155</v>
      </c>
      <c r="G16" s="24" t="s">
        <v>156</v>
      </c>
      <c r="H16" t="s">
        <v>167</v>
      </c>
      <c r="I16" s="25" t="s">
        <v>157</v>
      </c>
      <c r="J16" t="s">
        <v>168</v>
      </c>
      <c r="K16" s="25"/>
      <c r="L16" s="25"/>
      <c r="M16" s="25"/>
      <c r="N16" s="25"/>
    </row>
    <row r="17" spans="1:14" x14ac:dyDescent="0.4">
      <c r="A17">
        <v>180521</v>
      </c>
      <c r="B17" t="s">
        <v>169</v>
      </c>
      <c r="C17" s="24" t="s">
        <v>150</v>
      </c>
      <c r="D17" s="24" t="s">
        <v>153</v>
      </c>
      <c r="E17" s="24" t="s">
        <v>154</v>
      </c>
      <c r="F17" s="24" t="s">
        <v>159</v>
      </c>
      <c r="G17" s="24" t="s">
        <v>156</v>
      </c>
      <c r="I17" s="25" t="s">
        <v>163</v>
      </c>
      <c r="J17" s="24" t="s">
        <v>170</v>
      </c>
      <c r="K17" s="25"/>
      <c r="L17" s="25"/>
      <c r="M17" s="25"/>
      <c r="N17" s="25"/>
    </row>
    <row r="18" spans="1:14" x14ac:dyDescent="0.4">
      <c r="C18" s="24" t="s">
        <v>150</v>
      </c>
      <c r="D18" s="24" t="s">
        <v>153</v>
      </c>
      <c r="E18" s="24" t="s">
        <v>154</v>
      </c>
      <c r="F18" s="24" t="s">
        <v>159</v>
      </c>
      <c r="G18" s="24" t="s">
        <v>156</v>
      </c>
      <c r="I18" s="25" t="s">
        <v>161</v>
      </c>
      <c r="J18" s="24" t="s">
        <v>171</v>
      </c>
      <c r="K18" s="25"/>
      <c r="L18" s="25"/>
      <c r="M18" s="25"/>
      <c r="N18" s="25"/>
    </row>
    <row r="19" spans="1:14" x14ac:dyDescent="0.4">
      <c r="C19" s="24" t="s">
        <v>150</v>
      </c>
      <c r="D19" s="24" t="s">
        <v>153</v>
      </c>
      <c r="E19" s="24" t="s">
        <v>154</v>
      </c>
      <c r="F19" s="24" t="s">
        <v>155</v>
      </c>
      <c r="G19" s="24" t="s">
        <v>156</v>
      </c>
      <c r="H19">
        <v>18</v>
      </c>
      <c r="I19" s="25" t="s">
        <v>161</v>
      </c>
      <c r="J19" s="24" t="s">
        <v>172</v>
      </c>
      <c r="K19" s="25"/>
      <c r="L19" s="25"/>
      <c r="M19" s="25"/>
      <c r="N19" s="25"/>
    </row>
    <row r="20" spans="1:14" x14ac:dyDescent="0.4">
      <c r="C20" s="24" t="s">
        <v>150</v>
      </c>
      <c r="D20" s="24" t="s">
        <v>153</v>
      </c>
      <c r="E20" s="24" t="s">
        <v>154</v>
      </c>
      <c r="F20" s="24" t="s">
        <v>155</v>
      </c>
      <c r="G20" s="24" t="s">
        <v>156</v>
      </c>
      <c r="H20">
        <v>15</v>
      </c>
      <c r="I20" s="25" t="s">
        <v>163</v>
      </c>
      <c r="J20" s="24" t="s">
        <v>172</v>
      </c>
      <c r="K20" s="25"/>
      <c r="L20" s="25"/>
      <c r="M20" s="25"/>
      <c r="N20" s="25"/>
    </row>
    <row r="21" spans="1:14" x14ac:dyDescent="0.4">
      <c r="C21" s="24" t="s">
        <v>150</v>
      </c>
      <c r="D21" s="24" t="s">
        <v>153</v>
      </c>
      <c r="E21" s="24" t="s">
        <v>154</v>
      </c>
      <c r="F21" s="24" t="s">
        <v>155</v>
      </c>
      <c r="G21" s="24" t="s">
        <v>156</v>
      </c>
      <c r="H21">
        <v>8</v>
      </c>
      <c r="I21" s="25" t="s">
        <v>161</v>
      </c>
      <c r="J21" s="24" t="s">
        <v>173</v>
      </c>
      <c r="K21" s="25"/>
      <c r="L21" s="25"/>
      <c r="M21" s="25"/>
      <c r="N21" s="25"/>
    </row>
    <row r="22" spans="1:14" x14ac:dyDescent="0.4">
      <c r="C22" s="24" t="s">
        <v>150</v>
      </c>
      <c r="D22" s="24" t="s">
        <v>153</v>
      </c>
      <c r="E22" s="24" t="s">
        <v>154</v>
      </c>
      <c r="F22" s="24" t="s">
        <v>155</v>
      </c>
      <c r="G22" s="24" t="s">
        <v>156</v>
      </c>
      <c r="H22">
        <v>18</v>
      </c>
      <c r="I22" s="25" t="s">
        <v>161</v>
      </c>
      <c r="J22" s="24" t="s">
        <v>174</v>
      </c>
      <c r="K22" s="25"/>
      <c r="L22" s="25"/>
      <c r="M22" s="25"/>
      <c r="N22" s="25"/>
    </row>
    <row r="23" spans="1:14" x14ac:dyDescent="0.4">
      <c r="C23" s="24" t="s">
        <v>150</v>
      </c>
      <c r="D23" s="24" t="s">
        <v>153</v>
      </c>
      <c r="E23" s="24" t="s">
        <v>154</v>
      </c>
      <c r="F23" s="24" t="s">
        <v>155</v>
      </c>
      <c r="G23" s="24" t="s">
        <v>156</v>
      </c>
      <c r="H23">
        <v>15</v>
      </c>
      <c r="I23" s="25" t="s">
        <v>163</v>
      </c>
      <c r="J23" s="24" t="s">
        <v>174</v>
      </c>
      <c r="K23" s="25"/>
      <c r="L23" s="25"/>
      <c r="M23" s="25"/>
      <c r="N23" s="25"/>
    </row>
    <row r="24" spans="1:14" x14ac:dyDescent="0.4">
      <c r="A24">
        <v>180523</v>
      </c>
      <c r="C24" s="24" t="s">
        <v>150</v>
      </c>
      <c r="D24" s="24" t="s">
        <v>153</v>
      </c>
      <c r="E24" s="24" t="s">
        <v>154</v>
      </c>
      <c r="F24" s="24" t="s">
        <v>155</v>
      </c>
      <c r="G24" s="24" t="s">
        <v>156</v>
      </c>
      <c r="H24">
        <v>18</v>
      </c>
      <c r="I24" s="25" t="s">
        <v>161</v>
      </c>
      <c r="J24" s="24" t="s">
        <v>175</v>
      </c>
      <c r="K24" s="25"/>
      <c r="L24" s="25"/>
      <c r="M24" s="25"/>
      <c r="N24" s="25"/>
    </row>
    <row r="25" spans="1:14" x14ac:dyDescent="0.4">
      <c r="C25" s="24" t="s">
        <v>150</v>
      </c>
      <c r="D25" s="24" t="s">
        <v>153</v>
      </c>
      <c r="E25" s="24" t="s">
        <v>154</v>
      </c>
      <c r="F25" s="24" t="s">
        <v>155</v>
      </c>
      <c r="G25" s="24" t="s">
        <v>156</v>
      </c>
      <c r="H25">
        <v>15</v>
      </c>
      <c r="I25" s="25" t="s">
        <v>163</v>
      </c>
      <c r="J25" s="24" t="s">
        <v>175</v>
      </c>
      <c r="K25" s="25"/>
      <c r="L25" s="25"/>
      <c r="M25" s="25"/>
      <c r="N25" s="25"/>
    </row>
    <row r="26" spans="1:14" x14ac:dyDescent="0.4">
      <c r="C26" s="24" t="s">
        <v>150</v>
      </c>
      <c r="D26" s="24" t="s">
        <v>153</v>
      </c>
      <c r="E26" s="24" t="s">
        <v>154</v>
      </c>
      <c r="F26" s="24" t="s">
        <v>155</v>
      </c>
      <c r="G26" s="24" t="s">
        <v>156</v>
      </c>
      <c r="H26">
        <v>8</v>
      </c>
      <c r="I26" s="25" t="s">
        <v>161</v>
      </c>
      <c r="J26" s="24" t="s">
        <v>176</v>
      </c>
      <c r="K26" s="25"/>
      <c r="L26" s="25"/>
      <c r="M26" s="25"/>
      <c r="N26" s="25"/>
    </row>
  </sheetData>
  <mergeCells count="2">
    <mergeCell ref="C1:N1"/>
    <mergeCell ref="C2:D2"/>
  </mergeCells>
  <phoneticPr fontId="1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132385-CA01-4477-9C61-6493835513ED}">
  <sheetPr codeName="Sheet1">
    <pageSetUpPr fitToPage="1"/>
  </sheetPr>
  <dimension ref="A3:S45"/>
  <sheetViews>
    <sheetView topLeftCell="A17" workbookViewId="0">
      <selection activeCell="A25" sqref="A25:L45"/>
    </sheetView>
  </sheetViews>
  <sheetFormatPr defaultRowHeight="18.75" x14ac:dyDescent="0.4"/>
  <cols>
    <col min="1" max="1" width="18.75" bestFit="1" customWidth="1"/>
  </cols>
  <sheetData>
    <row r="3" spans="1:19" x14ac:dyDescent="0.4">
      <c r="A3" s="2" t="s">
        <v>12</v>
      </c>
      <c r="B3" s="2" t="s">
        <v>0</v>
      </c>
      <c r="C3" s="2" t="s">
        <v>1</v>
      </c>
      <c r="D3" s="2" t="s">
        <v>2</v>
      </c>
      <c r="E3" s="2" t="s">
        <v>3</v>
      </c>
      <c r="F3" s="2" t="s">
        <v>4</v>
      </c>
      <c r="G3" s="2" t="s">
        <v>5</v>
      </c>
      <c r="H3" s="2" t="s">
        <v>6</v>
      </c>
      <c r="I3" s="2" t="s">
        <v>7</v>
      </c>
      <c r="J3" s="2" t="s">
        <v>8</v>
      </c>
      <c r="K3" s="2" t="s">
        <v>9</v>
      </c>
      <c r="L3" s="11" t="s">
        <v>69</v>
      </c>
    </row>
    <row r="4" spans="1:19" x14ac:dyDescent="0.4">
      <c r="A4" s="3" t="s">
        <v>11</v>
      </c>
      <c r="B4" s="3">
        <v>1</v>
      </c>
      <c r="C4" s="3">
        <v>300</v>
      </c>
      <c r="D4" s="3">
        <v>1.5</v>
      </c>
      <c r="E4" s="6">
        <v>91.941999999999993</v>
      </c>
      <c r="F4" s="8">
        <v>0.310749</v>
      </c>
      <c r="G4" s="6">
        <v>23.42</v>
      </c>
      <c r="H4" s="6">
        <v>7.2493800000000004</v>
      </c>
      <c r="I4" s="6">
        <f t="shared" ref="I4:I29" si="0">E4/C4/D4*100</f>
        <v>20.431555555555555</v>
      </c>
      <c r="J4" s="3" t="s">
        <v>10</v>
      </c>
      <c r="K4" s="3"/>
      <c r="L4" s="3">
        <v>136</v>
      </c>
      <c r="N4" t="s">
        <v>68</v>
      </c>
      <c r="O4" t="s">
        <v>63</v>
      </c>
      <c r="P4" t="s">
        <v>64</v>
      </c>
      <c r="Q4" t="s">
        <v>65</v>
      </c>
      <c r="R4" t="s">
        <v>66</v>
      </c>
      <c r="S4" t="s">
        <v>67</v>
      </c>
    </row>
    <row r="5" spans="1:19" x14ac:dyDescent="0.4">
      <c r="A5" s="3" t="s">
        <v>11</v>
      </c>
      <c r="B5" s="3">
        <v>2</v>
      </c>
      <c r="C5" s="3">
        <v>300</v>
      </c>
      <c r="D5" s="3">
        <v>2.5</v>
      </c>
      <c r="E5" s="6">
        <v>87.296999999999997</v>
      </c>
      <c r="F5" s="8">
        <v>0.28858600000000001</v>
      </c>
      <c r="G5" s="6">
        <v>21.105</v>
      </c>
      <c r="H5" s="6">
        <v>5.2046400000000004</v>
      </c>
      <c r="I5" s="6">
        <f t="shared" si="0"/>
        <v>11.639599999999998</v>
      </c>
      <c r="J5" s="3" t="s">
        <v>10</v>
      </c>
      <c r="K5" s="3"/>
      <c r="L5" s="3">
        <v>140</v>
      </c>
      <c r="N5">
        <v>300</v>
      </c>
      <c r="O5">
        <v>5</v>
      </c>
      <c r="P5">
        <v>5</v>
      </c>
      <c r="Q5" t="s">
        <v>19</v>
      </c>
      <c r="R5" t="s">
        <v>19</v>
      </c>
      <c r="S5" t="s">
        <v>19</v>
      </c>
    </row>
    <row r="6" spans="1:19" x14ac:dyDescent="0.4">
      <c r="A6" s="3" t="s">
        <v>11</v>
      </c>
      <c r="B6" s="3">
        <v>3</v>
      </c>
      <c r="C6" s="3">
        <v>300</v>
      </c>
      <c r="D6" s="3">
        <v>1.5</v>
      </c>
      <c r="E6" s="6">
        <v>85.149000000000001</v>
      </c>
      <c r="F6" s="8">
        <v>0.31494100000000003</v>
      </c>
      <c r="G6" s="6">
        <v>24.547000000000001</v>
      </c>
      <c r="H6" s="6">
        <v>7.4985099999999996</v>
      </c>
      <c r="I6" s="6">
        <f t="shared" si="0"/>
        <v>18.922000000000004</v>
      </c>
      <c r="J6" s="3" t="s">
        <v>10</v>
      </c>
      <c r="K6" s="3"/>
      <c r="L6" s="3">
        <v>135</v>
      </c>
      <c r="N6">
        <v>400</v>
      </c>
      <c r="O6">
        <v>5</v>
      </c>
      <c r="P6">
        <v>5</v>
      </c>
      <c r="Q6" t="s">
        <v>19</v>
      </c>
      <c r="R6" t="s">
        <v>19</v>
      </c>
      <c r="S6" t="s">
        <v>19</v>
      </c>
    </row>
    <row r="7" spans="1:19" x14ac:dyDescent="0.4">
      <c r="A7" s="3" t="s">
        <v>11</v>
      </c>
      <c r="B7" s="3">
        <v>4</v>
      </c>
      <c r="C7" s="3">
        <v>300</v>
      </c>
      <c r="D7" s="3">
        <v>2.5</v>
      </c>
      <c r="E7" s="6">
        <v>91.986999999999995</v>
      </c>
      <c r="F7" s="8">
        <v>0.30953999999999998</v>
      </c>
      <c r="G7" s="6">
        <v>22.736499999999999</v>
      </c>
      <c r="H7" s="6">
        <v>5.6764599999999996</v>
      </c>
      <c r="I7" s="6">
        <f t="shared" si="0"/>
        <v>12.264933333333332</v>
      </c>
      <c r="J7" s="3" t="s">
        <v>10</v>
      </c>
      <c r="K7" s="3"/>
      <c r="L7" s="3">
        <v>137</v>
      </c>
      <c r="N7">
        <v>500</v>
      </c>
      <c r="O7">
        <v>5</v>
      </c>
      <c r="P7">
        <v>5</v>
      </c>
      <c r="Q7" t="s">
        <v>19</v>
      </c>
      <c r="R7" t="s">
        <v>19</v>
      </c>
      <c r="S7" t="s">
        <v>19</v>
      </c>
    </row>
    <row r="8" spans="1:19" x14ac:dyDescent="0.4">
      <c r="A8" s="3" t="s">
        <v>11</v>
      </c>
      <c r="B8" s="3">
        <v>5</v>
      </c>
      <c r="C8" s="3">
        <v>300</v>
      </c>
      <c r="D8" s="3">
        <v>1.5</v>
      </c>
      <c r="E8" s="6">
        <v>79.637</v>
      </c>
      <c r="F8" s="8">
        <v>0.31128800000000001</v>
      </c>
      <c r="G8" s="6">
        <v>26.352399999999999</v>
      </c>
      <c r="H8" s="6">
        <v>9.0876099999999997</v>
      </c>
      <c r="I8" s="6">
        <f t="shared" si="0"/>
        <v>17.697111111111109</v>
      </c>
      <c r="J8" s="3" t="s">
        <v>10</v>
      </c>
      <c r="K8" s="3"/>
      <c r="L8" s="3">
        <v>132</v>
      </c>
      <c r="N8">
        <v>1000</v>
      </c>
      <c r="O8">
        <v>6</v>
      </c>
      <c r="P8">
        <v>6</v>
      </c>
      <c r="Q8" t="s">
        <v>19</v>
      </c>
      <c r="R8" t="s">
        <v>19</v>
      </c>
      <c r="S8" t="s">
        <v>19</v>
      </c>
    </row>
    <row r="9" spans="1:19" x14ac:dyDescent="0.4">
      <c r="A9" s="2" t="s">
        <v>13</v>
      </c>
      <c r="B9" s="2">
        <v>1</v>
      </c>
      <c r="C9" s="2">
        <v>400</v>
      </c>
      <c r="D9" s="2">
        <v>1.5</v>
      </c>
      <c r="E9" s="7">
        <v>110.666</v>
      </c>
      <c r="F9" s="9">
        <v>0.217306</v>
      </c>
      <c r="G9" s="7">
        <v>23.255299999999998</v>
      </c>
      <c r="H9" s="7">
        <v>7.5817800000000002</v>
      </c>
      <c r="I9" s="7">
        <f t="shared" si="0"/>
        <v>18.444333333333333</v>
      </c>
      <c r="J9" s="2" t="s">
        <v>10</v>
      </c>
      <c r="K9" s="2"/>
      <c r="L9" s="2">
        <v>131</v>
      </c>
      <c r="N9" t="s">
        <v>62</v>
      </c>
      <c r="O9">
        <f>SUM(O5:O8)</f>
        <v>21</v>
      </c>
      <c r="P9">
        <f>SUM(P5:P8)</f>
        <v>21</v>
      </c>
      <c r="Q9">
        <f>SUM(Q5:Q8)</f>
        <v>0</v>
      </c>
      <c r="R9">
        <f>SUM(R5:R8)</f>
        <v>0</v>
      </c>
      <c r="S9">
        <f>SUM(S5:S8)</f>
        <v>0</v>
      </c>
    </row>
    <row r="10" spans="1:19" x14ac:dyDescent="0.4">
      <c r="A10" s="2" t="s">
        <v>13</v>
      </c>
      <c r="B10" s="2">
        <v>2</v>
      </c>
      <c r="C10" s="2">
        <v>400</v>
      </c>
      <c r="D10" s="2">
        <v>2.5</v>
      </c>
      <c r="E10" s="7">
        <v>111.45</v>
      </c>
      <c r="F10" s="9">
        <v>0.123375</v>
      </c>
      <c r="G10" s="7">
        <v>20.4754</v>
      </c>
      <c r="H10" s="7">
        <v>5.4633799999999999</v>
      </c>
      <c r="I10" s="7">
        <f t="shared" si="0"/>
        <v>11.145000000000001</v>
      </c>
      <c r="J10" s="2" t="s">
        <v>10</v>
      </c>
      <c r="K10" s="2"/>
      <c r="L10" s="2">
        <v>135</v>
      </c>
    </row>
    <row r="11" spans="1:19" x14ac:dyDescent="0.4">
      <c r="A11" s="2" t="s">
        <v>13</v>
      </c>
      <c r="B11" s="2">
        <v>3</v>
      </c>
      <c r="C11" s="2">
        <v>400</v>
      </c>
      <c r="D11" s="2">
        <v>1.5</v>
      </c>
      <c r="E11" s="7">
        <v>103</v>
      </c>
      <c r="F11" s="9">
        <v>0.29309600000000002</v>
      </c>
      <c r="G11" s="7">
        <v>22.270199999999999</v>
      </c>
      <c r="H11" s="7">
        <v>7.2934700000000001</v>
      </c>
      <c r="I11" s="7">
        <f t="shared" si="0"/>
        <v>17.166666666666668</v>
      </c>
      <c r="J11" s="2" t="s">
        <v>10</v>
      </c>
      <c r="K11" s="2"/>
      <c r="L11" s="2">
        <v>133</v>
      </c>
    </row>
    <row r="12" spans="1:19" x14ac:dyDescent="0.4">
      <c r="A12" s="2" t="s">
        <v>13</v>
      </c>
      <c r="B12" s="2">
        <v>4</v>
      </c>
      <c r="C12" s="2">
        <v>400</v>
      </c>
      <c r="D12" s="2">
        <v>2.5</v>
      </c>
      <c r="E12" s="7">
        <v>101.4</v>
      </c>
      <c r="F12" s="9">
        <v>0.14846300000000001</v>
      </c>
      <c r="G12" s="7">
        <v>20.534500000000001</v>
      </c>
      <c r="H12" s="7">
        <v>4.4361499999999996</v>
      </c>
      <c r="I12" s="7">
        <f t="shared" si="0"/>
        <v>10.14</v>
      </c>
      <c r="J12" s="2" t="s">
        <v>10</v>
      </c>
      <c r="K12" s="2"/>
      <c r="L12" s="2">
        <v>135</v>
      </c>
    </row>
    <row r="13" spans="1:19" x14ac:dyDescent="0.4">
      <c r="A13" s="2" t="s">
        <v>13</v>
      </c>
      <c r="B13" s="2">
        <v>5</v>
      </c>
      <c r="C13" s="2">
        <v>400</v>
      </c>
      <c r="D13" s="2">
        <v>1.5</v>
      </c>
      <c r="E13" s="7">
        <v>104.97199999999999</v>
      </c>
      <c r="F13" s="9">
        <v>0.27284999999999998</v>
      </c>
      <c r="G13" s="7">
        <v>20.534500000000001</v>
      </c>
      <c r="H13" s="7">
        <v>4.4361499999999996</v>
      </c>
      <c r="I13" s="7">
        <f t="shared" si="0"/>
        <v>17.495333333333331</v>
      </c>
      <c r="J13" s="2" t="s">
        <v>10</v>
      </c>
      <c r="K13" s="2"/>
      <c r="L13" s="2">
        <v>135</v>
      </c>
    </row>
    <row r="14" spans="1:19" x14ac:dyDescent="0.4">
      <c r="A14" s="3" t="s">
        <v>14</v>
      </c>
      <c r="B14" s="3">
        <v>1</v>
      </c>
      <c r="C14" s="3">
        <v>500</v>
      </c>
      <c r="D14" s="3">
        <v>1.5</v>
      </c>
      <c r="E14" s="6">
        <v>135.52000000000001</v>
      </c>
      <c r="F14" s="8">
        <v>0.30890800000000002</v>
      </c>
      <c r="G14" s="6">
        <v>17.4636</v>
      </c>
      <c r="H14" s="6">
        <v>6.5919100000000004</v>
      </c>
      <c r="I14" s="6">
        <f t="shared" si="0"/>
        <v>18.069333333333333</v>
      </c>
      <c r="J14" s="3" t="s">
        <v>10</v>
      </c>
      <c r="K14" s="3"/>
      <c r="L14" s="3"/>
    </row>
    <row r="15" spans="1:19" x14ac:dyDescent="0.4">
      <c r="A15" s="3" t="s">
        <v>14</v>
      </c>
      <c r="B15" s="3">
        <v>2</v>
      </c>
      <c r="C15" s="3">
        <v>500</v>
      </c>
      <c r="D15" s="3">
        <v>2.5</v>
      </c>
      <c r="E15" s="6">
        <v>131.696</v>
      </c>
      <c r="F15" s="8">
        <v>0.15878700000000001</v>
      </c>
      <c r="G15" s="6">
        <v>19.079699999999999</v>
      </c>
      <c r="H15" s="6">
        <v>6.1145100000000001</v>
      </c>
      <c r="I15" s="6">
        <f t="shared" si="0"/>
        <v>10.535679999999999</v>
      </c>
      <c r="J15" s="3" t="s">
        <v>10</v>
      </c>
      <c r="K15" s="3"/>
      <c r="L15" s="3">
        <v>178</v>
      </c>
    </row>
    <row r="16" spans="1:19" x14ac:dyDescent="0.4">
      <c r="A16" s="3" t="s">
        <v>14</v>
      </c>
      <c r="B16" s="3">
        <v>3</v>
      </c>
      <c r="C16" s="3">
        <v>500</v>
      </c>
      <c r="D16" s="3">
        <v>1.5</v>
      </c>
      <c r="E16" s="6">
        <v>120.48</v>
      </c>
      <c r="F16" s="8">
        <v>0.31173600000000001</v>
      </c>
      <c r="G16" s="6">
        <v>20.241399999999999</v>
      </c>
      <c r="H16" s="6">
        <v>8.4353300000000004</v>
      </c>
      <c r="I16" s="6">
        <f t="shared" si="0"/>
        <v>16.064</v>
      </c>
      <c r="J16" s="3" t="s">
        <v>10</v>
      </c>
      <c r="K16" s="3"/>
      <c r="L16" s="3">
        <v>177</v>
      </c>
    </row>
    <row r="17" spans="1:19" x14ac:dyDescent="0.4">
      <c r="A17" s="3" t="s">
        <v>14</v>
      </c>
      <c r="B17" s="3">
        <v>4</v>
      </c>
      <c r="C17" s="3">
        <v>500</v>
      </c>
      <c r="D17" s="3">
        <v>2.5</v>
      </c>
      <c r="E17" s="6">
        <v>118.76</v>
      </c>
      <c r="F17" s="8">
        <v>0.25724900000000001</v>
      </c>
      <c r="G17" s="6">
        <v>19.4468</v>
      </c>
      <c r="H17" s="6">
        <v>6.2215800000000003</v>
      </c>
      <c r="I17" s="6">
        <f t="shared" si="0"/>
        <v>9.5008000000000017</v>
      </c>
      <c r="J17" s="3" t="s">
        <v>10</v>
      </c>
      <c r="K17" s="3"/>
      <c r="L17" s="3">
        <v>179</v>
      </c>
    </row>
    <row r="18" spans="1:19" x14ac:dyDescent="0.4">
      <c r="A18" s="3" t="s">
        <v>14</v>
      </c>
      <c r="B18" s="3">
        <v>5</v>
      </c>
      <c r="C18" s="3">
        <v>500</v>
      </c>
      <c r="D18" s="3">
        <v>1.5</v>
      </c>
      <c r="E18" s="6">
        <v>121.7</v>
      </c>
      <c r="F18" s="8">
        <v>0.29547499999999999</v>
      </c>
      <c r="G18" s="6">
        <v>21.137799999999999</v>
      </c>
      <c r="H18" s="6">
        <v>18.427</v>
      </c>
      <c r="I18" s="6">
        <f t="shared" si="0"/>
        <v>16.226666666666667</v>
      </c>
      <c r="J18" s="3" t="s">
        <v>10</v>
      </c>
      <c r="K18" s="1"/>
      <c r="L18" s="3">
        <v>175</v>
      </c>
      <c r="M18" s="2" t="s">
        <v>27</v>
      </c>
    </row>
    <row r="19" spans="1:19" x14ac:dyDescent="0.4">
      <c r="A19" s="2" t="s">
        <v>15</v>
      </c>
      <c r="B19" s="2">
        <v>1</v>
      </c>
      <c r="C19" s="2">
        <v>1000</v>
      </c>
      <c r="D19" s="2">
        <v>1.5</v>
      </c>
      <c r="E19" s="7">
        <v>249.83</v>
      </c>
      <c r="F19" s="9">
        <v>0.21559</v>
      </c>
      <c r="G19" s="7">
        <v>11.4701</v>
      </c>
      <c r="H19" s="7">
        <v>-110.157</v>
      </c>
      <c r="I19" s="7">
        <f t="shared" si="0"/>
        <v>16.655333333333335</v>
      </c>
      <c r="J19" s="2" t="s">
        <v>10</v>
      </c>
      <c r="K19" s="2"/>
      <c r="L19" s="2">
        <v>290</v>
      </c>
    </row>
    <row r="20" spans="1:19" x14ac:dyDescent="0.4">
      <c r="A20" s="2" t="s">
        <v>15</v>
      </c>
      <c r="B20" s="2">
        <v>2</v>
      </c>
      <c r="C20" s="2">
        <v>1000</v>
      </c>
      <c r="D20" s="2">
        <v>2.5</v>
      </c>
      <c r="E20" s="7">
        <v>229.81</v>
      </c>
      <c r="F20" s="9">
        <v>7.2538099999999994E-2</v>
      </c>
      <c r="G20" s="7">
        <v>10.863799999999999</v>
      </c>
      <c r="H20" s="7">
        <v>18.0259</v>
      </c>
      <c r="I20" s="7">
        <f t="shared" si="0"/>
        <v>9.192400000000001</v>
      </c>
      <c r="J20" s="2" t="s">
        <v>10</v>
      </c>
      <c r="K20" s="2"/>
      <c r="L20" s="2">
        <v>292</v>
      </c>
    </row>
    <row r="21" spans="1:19" x14ac:dyDescent="0.4">
      <c r="A21" s="2" t="s">
        <v>15</v>
      </c>
      <c r="B21" s="2">
        <v>3</v>
      </c>
      <c r="C21" s="2">
        <v>1000</v>
      </c>
      <c r="D21" s="2">
        <v>1.5</v>
      </c>
      <c r="E21" s="7">
        <v>205.4</v>
      </c>
      <c r="F21" s="9">
        <v>0.20200000000000001</v>
      </c>
      <c r="G21" s="7">
        <v>11.4842</v>
      </c>
      <c r="H21" s="7">
        <v>-10.783099999999999</v>
      </c>
      <c r="I21" s="7">
        <f t="shared" si="0"/>
        <v>13.693333333333332</v>
      </c>
      <c r="J21" s="2" t="s">
        <v>10</v>
      </c>
      <c r="K21" s="2"/>
      <c r="L21" s="2">
        <v>290</v>
      </c>
    </row>
    <row r="22" spans="1:19" x14ac:dyDescent="0.4">
      <c r="A22" s="2" t="s">
        <v>15</v>
      </c>
      <c r="B22" s="2">
        <v>4</v>
      </c>
      <c r="C22" s="2">
        <v>1000</v>
      </c>
      <c r="D22" s="2">
        <v>2.5</v>
      </c>
      <c r="E22" s="7">
        <v>202.44</v>
      </c>
      <c r="F22" s="9">
        <v>4.9441199999999998E-2</v>
      </c>
      <c r="G22" s="7">
        <v>11.153700000000001</v>
      </c>
      <c r="H22" s="7">
        <v>10.0158</v>
      </c>
      <c r="I22" s="7">
        <f t="shared" si="0"/>
        <v>8.0975999999999999</v>
      </c>
      <c r="J22" s="2" t="s">
        <v>10</v>
      </c>
      <c r="K22" s="2"/>
      <c r="L22" s="2">
        <v>291</v>
      </c>
    </row>
    <row r="23" spans="1:19" x14ac:dyDescent="0.4">
      <c r="A23" s="2" t="s">
        <v>15</v>
      </c>
      <c r="B23" s="2">
        <v>5</v>
      </c>
      <c r="C23" s="2">
        <v>1000</v>
      </c>
      <c r="D23" s="2">
        <v>1.5</v>
      </c>
      <c r="E23" s="7">
        <v>205.61</v>
      </c>
      <c r="F23" s="9">
        <v>0.20999899999999999</v>
      </c>
      <c r="G23" s="7">
        <v>11.3089</v>
      </c>
      <c r="H23" s="7">
        <v>4.5396200000000002</v>
      </c>
      <c r="I23" s="7">
        <f t="shared" si="0"/>
        <v>13.707333333333334</v>
      </c>
      <c r="J23" s="2" t="s">
        <v>10</v>
      </c>
      <c r="K23" s="2"/>
      <c r="L23" s="2">
        <v>290</v>
      </c>
    </row>
    <row r="24" spans="1:19" x14ac:dyDescent="0.4">
      <c r="A24" s="2" t="s">
        <v>15</v>
      </c>
      <c r="B24" s="2">
        <v>6</v>
      </c>
      <c r="C24" s="2">
        <v>1000</v>
      </c>
      <c r="D24" s="2">
        <v>2.5</v>
      </c>
      <c r="E24" s="7">
        <v>210.17099999999999</v>
      </c>
      <c r="F24" s="9">
        <v>8.3483600000000005E-2</v>
      </c>
      <c r="G24" s="7">
        <v>11.0411</v>
      </c>
      <c r="H24" s="7">
        <v>3.5825100000000001</v>
      </c>
      <c r="I24" s="7">
        <f t="shared" si="0"/>
        <v>8.4068400000000008</v>
      </c>
      <c r="J24" s="2" t="s">
        <v>10</v>
      </c>
      <c r="K24" s="2"/>
      <c r="L24" s="2">
        <v>291</v>
      </c>
    </row>
    <row r="25" spans="1:19" x14ac:dyDescent="0.4">
      <c r="A25" s="3" t="s">
        <v>16</v>
      </c>
      <c r="B25" s="3">
        <v>1</v>
      </c>
      <c r="C25" s="3">
        <v>300</v>
      </c>
      <c r="D25" s="3">
        <v>1.5</v>
      </c>
      <c r="E25" s="6">
        <v>88.338899999999995</v>
      </c>
      <c r="F25" s="8">
        <v>0.20072499999999999</v>
      </c>
      <c r="G25" s="6">
        <v>24.535799999999998</v>
      </c>
      <c r="H25" s="6">
        <v>10.582800000000001</v>
      </c>
      <c r="I25" s="6">
        <f t="shared" si="0"/>
        <v>19.630866666666666</v>
      </c>
      <c r="J25" s="3" t="s">
        <v>10</v>
      </c>
      <c r="K25" s="3"/>
      <c r="L25" s="3">
        <v>119</v>
      </c>
      <c r="N25" t="s">
        <v>68</v>
      </c>
      <c r="O25" t="s">
        <v>63</v>
      </c>
      <c r="P25" t="s">
        <v>64</v>
      </c>
      <c r="Q25" t="s">
        <v>65</v>
      </c>
      <c r="R25" t="s">
        <v>66</v>
      </c>
      <c r="S25" t="s">
        <v>67</v>
      </c>
    </row>
    <row r="26" spans="1:19" x14ac:dyDescent="0.4">
      <c r="A26" s="3" t="s">
        <v>16</v>
      </c>
      <c r="B26" s="3">
        <v>2</v>
      </c>
      <c r="C26" s="3">
        <v>300</v>
      </c>
      <c r="D26" s="3">
        <v>2.5</v>
      </c>
      <c r="E26" s="6">
        <v>97.486999999999995</v>
      </c>
      <c r="F26" s="8">
        <v>0.259376</v>
      </c>
      <c r="G26" s="6">
        <v>18.6188</v>
      </c>
      <c r="H26" s="6">
        <v>7.19686</v>
      </c>
      <c r="I26" s="6">
        <f t="shared" si="0"/>
        <v>12.998266666666666</v>
      </c>
      <c r="J26" s="3" t="s">
        <v>10</v>
      </c>
      <c r="K26" s="3"/>
      <c r="L26" s="3">
        <v>127</v>
      </c>
      <c r="N26">
        <v>300</v>
      </c>
      <c r="O26">
        <v>5</v>
      </c>
      <c r="P26">
        <v>5</v>
      </c>
      <c r="Q26" t="s">
        <v>19</v>
      </c>
      <c r="R26" t="s">
        <v>19</v>
      </c>
      <c r="S26" t="s">
        <v>19</v>
      </c>
    </row>
    <row r="27" spans="1:19" x14ac:dyDescent="0.4">
      <c r="A27" s="3" t="s">
        <v>16</v>
      </c>
      <c r="B27" s="3">
        <v>3</v>
      </c>
      <c r="C27" s="3">
        <v>300</v>
      </c>
      <c r="D27" s="3">
        <v>1.5</v>
      </c>
      <c r="E27" s="6">
        <v>96.798699999999997</v>
      </c>
      <c r="F27" s="8">
        <v>0.26035700000000001</v>
      </c>
      <c r="G27" s="6">
        <v>22.9939</v>
      </c>
      <c r="H27" s="6">
        <v>10.1068</v>
      </c>
      <c r="I27" s="6">
        <f t="shared" si="0"/>
        <v>21.510822222222224</v>
      </c>
      <c r="J27" s="3" t="s">
        <v>10</v>
      </c>
      <c r="K27" s="3"/>
      <c r="L27" s="3">
        <v>120</v>
      </c>
      <c r="N27">
        <v>400</v>
      </c>
      <c r="O27">
        <v>5</v>
      </c>
      <c r="P27">
        <v>5</v>
      </c>
      <c r="Q27" t="s">
        <v>19</v>
      </c>
      <c r="R27" t="s">
        <v>19</v>
      </c>
      <c r="S27" t="s">
        <v>79</v>
      </c>
    </row>
    <row r="28" spans="1:19" x14ac:dyDescent="0.4">
      <c r="A28" s="3" t="s">
        <v>16</v>
      </c>
      <c r="B28" s="3">
        <v>4</v>
      </c>
      <c r="C28" s="3">
        <v>300</v>
      </c>
      <c r="D28" s="3">
        <v>2.5</v>
      </c>
      <c r="E28" s="6">
        <v>94.486599999999996</v>
      </c>
      <c r="F28" s="8">
        <v>0.22875899999999999</v>
      </c>
      <c r="G28" s="6">
        <v>19.817</v>
      </c>
      <c r="H28" s="6">
        <v>7.8265099999999999</v>
      </c>
      <c r="I28" s="6">
        <f t="shared" si="0"/>
        <v>12.598213333333334</v>
      </c>
      <c r="J28" s="3" t="s">
        <v>10</v>
      </c>
      <c r="K28" s="3"/>
      <c r="L28" s="3">
        <v>124</v>
      </c>
      <c r="N28">
        <v>500</v>
      </c>
      <c r="O28">
        <v>5</v>
      </c>
      <c r="P28">
        <v>5</v>
      </c>
      <c r="Q28" t="s">
        <v>19</v>
      </c>
      <c r="R28" t="s">
        <v>19</v>
      </c>
      <c r="S28" t="s">
        <v>19</v>
      </c>
    </row>
    <row r="29" spans="1:19" x14ac:dyDescent="0.4">
      <c r="A29" s="3" t="s">
        <v>16</v>
      </c>
      <c r="B29" s="3">
        <v>5</v>
      </c>
      <c r="C29" s="3">
        <v>300</v>
      </c>
      <c r="D29" s="3">
        <v>1.5</v>
      </c>
      <c r="E29" s="6">
        <v>88.333299999999994</v>
      </c>
      <c r="F29" s="8">
        <v>0.25759300000000002</v>
      </c>
      <c r="G29" s="6">
        <v>20.470600000000001</v>
      </c>
      <c r="H29" s="6">
        <v>8.3195599999999992</v>
      </c>
      <c r="I29" s="6">
        <f t="shared" si="0"/>
        <v>19.629622222222221</v>
      </c>
      <c r="J29" s="3" t="s">
        <v>10</v>
      </c>
      <c r="K29" s="3"/>
      <c r="L29" s="3">
        <v>125</v>
      </c>
      <c r="N29">
        <v>1000</v>
      </c>
      <c r="O29">
        <v>6</v>
      </c>
      <c r="P29">
        <v>6</v>
      </c>
      <c r="Q29" t="s">
        <v>19</v>
      </c>
      <c r="R29" t="s">
        <v>19</v>
      </c>
      <c r="S29" t="s">
        <v>19</v>
      </c>
    </row>
    <row r="30" spans="1:19" x14ac:dyDescent="0.4">
      <c r="A30" s="12" t="s">
        <v>77</v>
      </c>
      <c r="B30" s="12">
        <v>1</v>
      </c>
      <c r="C30" s="12">
        <v>400</v>
      </c>
      <c r="D30" s="12">
        <v>1.5</v>
      </c>
      <c r="E30" s="13">
        <v>116.914</v>
      </c>
      <c r="F30" s="14">
        <v>0.15148500000000001</v>
      </c>
      <c r="G30" s="13">
        <v>14.306800000000001</v>
      </c>
      <c r="H30" s="13">
        <v>5.8898099999999998</v>
      </c>
      <c r="I30" s="13">
        <v>19.485666666666667</v>
      </c>
      <c r="J30" s="12" t="s">
        <v>76</v>
      </c>
      <c r="K30" s="12"/>
      <c r="L30" s="12">
        <v>190</v>
      </c>
      <c r="N30" t="s">
        <v>62</v>
      </c>
      <c r="O30">
        <f>SUM(O26:O29)</f>
        <v>21</v>
      </c>
      <c r="P30">
        <f>SUM(P26:P29)</f>
        <v>21</v>
      </c>
      <c r="Q30">
        <f>SUM(Q26:Q29)</f>
        <v>0</v>
      </c>
      <c r="R30">
        <f>SUM(R26:R29)</f>
        <v>0</v>
      </c>
      <c r="S30">
        <f>SUM(S26:S29)</f>
        <v>0</v>
      </c>
    </row>
    <row r="31" spans="1:19" x14ac:dyDescent="0.4">
      <c r="A31" s="12" t="s">
        <v>77</v>
      </c>
      <c r="B31" s="12">
        <v>2</v>
      </c>
      <c r="C31" s="12">
        <v>400</v>
      </c>
      <c r="D31" s="12">
        <v>2.5</v>
      </c>
      <c r="E31" s="13">
        <v>123.53400000000001</v>
      </c>
      <c r="F31" s="14">
        <v>0.24110699999999999</v>
      </c>
      <c r="G31" s="13">
        <v>13.7903</v>
      </c>
      <c r="H31" s="13">
        <v>4.2288500000000004</v>
      </c>
      <c r="I31" s="13">
        <v>12.353400000000001</v>
      </c>
      <c r="J31" s="12" t="s">
        <v>76</v>
      </c>
      <c r="K31" s="12"/>
      <c r="L31" s="12">
        <v>190</v>
      </c>
    </row>
    <row r="32" spans="1:19" x14ac:dyDescent="0.4">
      <c r="A32" s="12" t="s">
        <v>77</v>
      </c>
      <c r="B32" s="12">
        <v>3</v>
      </c>
      <c r="C32" s="12">
        <v>400</v>
      </c>
      <c r="D32" s="12">
        <v>1.5</v>
      </c>
      <c r="E32" s="13">
        <v>122.842</v>
      </c>
      <c r="F32" s="14">
        <v>0.240644</v>
      </c>
      <c r="G32" s="13">
        <v>15.5185</v>
      </c>
      <c r="H32" s="13">
        <v>6.5260699999999998</v>
      </c>
      <c r="I32" s="13">
        <v>20.473666666666666</v>
      </c>
      <c r="J32" s="12" t="s">
        <v>76</v>
      </c>
      <c r="K32" s="12"/>
      <c r="L32" s="12">
        <v>187</v>
      </c>
    </row>
    <row r="33" spans="1:12" x14ac:dyDescent="0.4">
      <c r="A33" s="12" t="s">
        <v>77</v>
      </c>
      <c r="B33" s="12">
        <v>4</v>
      </c>
      <c r="C33" s="12">
        <v>400</v>
      </c>
      <c r="D33" s="12">
        <v>2.5</v>
      </c>
      <c r="E33" s="13">
        <v>115.48</v>
      </c>
      <c r="F33" s="14">
        <v>0.24923699999999999</v>
      </c>
      <c r="G33" s="13">
        <v>15.418699999999999</v>
      </c>
      <c r="H33" s="13">
        <v>7.0553400000000002</v>
      </c>
      <c r="I33" s="13">
        <v>11.548</v>
      </c>
      <c r="J33" s="12" t="s">
        <v>76</v>
      </c>
      <c r="K33" s="12"/>
      <c r="L33" s="12">
        <v>187</v>
      </c>
    </row>
    <row r="34" spans="1:12" x14ac:dyDescent="0.4">
      <c r="A34" s="12" t="s">
        <v>77</v>
      </c>
      <c r="B34" s="12">
        <v>5</v>
      </c>
      <c r="C34" s="12">
        <v>400</v>
      </c>
      <c r="D34" s="12">
        <v>1.5</v>
      </c>
      <c r="E34" s="13">
        <v>150.32</v>
      </c>
      <c r="F34" s="14">
        <v>0.13744100000000001</v>
      </c>
      <c r="G34" s="13">
        <v>16.1907</v>
      </c>
      <c r="H34" s="13">
        <v>6.3141499999999997</v>
      </c>
      <c r="I34" s="13">
        <v>25.053333333333335</v>
      </c>
      <c r="J34" s="12" t="s">
        <v>76</v>
      </c>
      <c r="K34" s="12"/>
      <c r="L34" s="12">
        <v>186</v>
      </c>
    </row>
    <row r="35" spans="1:12" x14ac:dyDescent="0.4">
      <c r="A35" s="3" t="s">
        <v>17</v>
      </c>
      <c r="B35" s="3">
        <v>1</v>
      </c>
      <c r="C35" s="3">
        <v>500</v>
      </c>
      <c r="D35" s="3">
        <v>1.5</v>
      </c>
      <c r="E35" s="6">
        <v>137.80500000000001</v>
      </c>
      <c r="F35" s="8">
        <v>0.265017</v>
      </c>
      <c r="G35" s="6">
        <v>15.5097</v>
      </c>
      <c r="H35" s="6">
        <v>4.2300800000000001</v>
      </c>
      <c r="I35" s="6">
        <f t="shared" ref="I35:I45" si="1">E35/C35/D35*100</f>
        <v>18.374000000000002</v>
      </c>
      <c r="J35" s="3" t="s">
        <v>10</v>
      </c>
      <c r="K35" s="3"/>
      <c r="L35" s="3">
        <v>168</v>
      </c>
    </row>
    <row r="36" spans="1:12" x14ac:dyDescent="0.4">
      <c r="A36" s="3" t="s">
        <v>17</v>
      </c>
      <c r="B36" s="3">
        <v>2</v>
      </c>
      <c r="C36" s="3">
        <v>500</v>
      </c>
      <c r="D36" s="3">
        <v>2.5</v>
      </c>
      <c r="E36" s="6">
        <v>150.53200000000001</v>
      </c>
      <c r="F36" s="8">
        <v>0.25717000000000001</v>
      </c>
      <c r="G36" s="6">
        <v>13.2242</v>
      </c>
      <c r="H36" s="6">
        <v>4.7797299999999998</v>
      </c>
      <c r="I36" s="6">
        <f t="shared" si="1"/>
        <v>12.04256</v>
      </c>
      <c r="J36" s="3" t="s">
        <v>10</v>
      </c>
      <c r="K36" s="3"/>
      <c r="L36" s="3">
        <v>191</v>
      </c>
    </row>
    <row r="37" spans="1:12" x14ac:dyDescent="0.4">
      <c r="A37" s="3" t="s">
        <v>17</v>
      </c>
      <c r="B37" s="3">
        <v>3</v>
      </c>
      <c r="C37" s="3">
        <v>500</v>
      </c>
      <c r="D37" s="3">
        <v>1.5</v>
      </c>
      <c r="E37" s="6">
        <v>135.40899999999999</v>
      </c>
      <c r="F37" s="8">
        <v>0.28708</v>
      </c>
      <c r="G37" s="6">
        <v>14.9841</v>
      </c>
      <c r="H37" s="6">
        <v>6.4825299999999997</v>
      </c>
      <c r="I37" s="6">
        <f t="shared" si="1"/>
        <v>18.054533333333332</v>
      </c>
      <c r="J37" s="3" t="s">
        <v>10</v>
      </c>
      <c r="K37" s="3"/>
      <c r="L37" s="3">
        <v>187</v>
      </c>
    </row>
    <row r="38" spans="1:12" x14ac:dyDescent="0.4">
      <c r="A38" s="3" t="s">
        <v>17</v>
      </c>
      <c r="B38" s="3">
        <v>4</v>
      </c>
      <c r="C38" s="3">
        <v>500</v>
      </c>
      <c r="D38" s="3">
        <v>2.5</v>
      </c>
      <c r="E38" s="6">
        <v>135.774</v>
      </c>
      <c r="F38" s="8">
        <v>0.25740299999999999</v>
      </c>
      <c r="G38" s="6">
        <v>12.8347</v>
      </c>
      <c r="H38" s="6">
        <v>4.8271499999999996</v>
      </c>
      <c r="I38" s="6">
        <f t="shared" si="1"/>
        <v>10.86192</v>
      </c>
      <c r="J38" s="3" t="s">
        <v>10</v>
      </c>
      <c r="K38" s="3"/>
      <c r="L38" s="3">
        <v>192</v>
      </c>
    </row>
    <row r="39" spans="1:12" x14ac:dyDescent="0.4">
      <c r="A39" s="3" t="s">
        <v>17</v>
      </c>
      <c r="B39" s="3">
        <v>5</v>
      </c>
      <c r="C39" s="3">
        <v>500</v>
      </c>
      <c r="D39" s="3">
        <v>1.5</v>
      </c>
      <c r="E39" s="6">
        <v>144.63499999999999</v>
      </c>
      <c r="F39" s="8">
        <v>0.237015</v>
      </c>
      <c r="G39" s="6">
        <v>13.0976</v>
      </c>
      <c r="H39" s="6">
        <v>4.6213899999999999</v>
      </c>
      <c r="I39" s="6">
        <f t="shared" si="1"/>
        <v>19.284666666666663</v>
      </c>
      <c r="J39" s="3" t="s">
        <v>10</v>
      </c>
      <c r="K39" s="3"/>
      <c r="L39" s="3">
        <v>191</v>
      </c>
    </row>
    <row r="40" spans="1:12" x14ac:dyDescent="0.4">
      <c r="A40" s="12" t="s">
        <v>18</v>
      </c>
      <c r="B40" s="12">
        <v>1</v>
      </c>
      <c r="C40" s="12">
        <v>1000</v>
      </c>
      <c r="D40" s="12">
        <v>1.5</v>
      </c>
      <c r="E40" s="13">
        <v>285.91000000000003</v>
      </c>
      <c r="F40" s="14">
        <v>0.169547</v>
      </c>
      <c r="G40" s="13">
        <v>8.2331800000000008</v>
      </c>
      <c r="H40" s="13">
        <v>5.0054499999999997</v>
      </c>
      <c r="I40" s="13">
        <f t="shared" si="1"/>
        <v>19.060666666666666</v>
      </c>
      <c r="J40" s="12" t="s">
        <v>10</v>
      </c>
      <c r="K40" s="12"/>
      <c r="L40" s="12">
        <v>344</v>
      </c>
    </row>
    <row r="41" spans="1:12" x14ac:dyDescent="0.4">
      <c r="A41" s="12" t="s">
        <v>18</v>
      </c>
      <c r="B41" s="12">
        <v>2</v>
      </c>
      <c r="C41" s="12">
        <v>1000</v>
      </c>
      <c r="D41" s="12">
        <v>2.5</v>
      </c>
      <c r="E41" s="13">
        <v>262.55599999999998</v>
      </c>
      <c r="F41" s="14">
        <v>0.14976300000000001</v>
      </c>
      <c r="G41" s="13">
        <v>8.1068700000000007</v>
      </c>
      <c r="H41" s="13">
        <v>2.7797499999999999</v>
      </c>
      <c r="I41" s="13">
        <f t="shared" si="1"/>
        <v>10.502239999999999</v>
      </c>
      <c r="J41" s="12" t="s">
        <v>10</v>
      </c>
      <c r="K41" s="12"/>
      <c r="L41" s="12">
        <v>346</v>
      </c>
    </row>
    <row r="42" spans="1:12" x14ac:dyDescent="0.4">
      <c r="A42" s="12" t="s">
        <v>18</v>
      </c>
      <c r="B42" s="12">
        <v>3</v>
      </c>
      <c r="C42" s="12">
        <v>1000</v>
      </c>
      <c r="D42" s="12">
        <v>1.5</v>
      </c>
      <c r="E42" s="13">
        <v>318.69400000000002</v>
      </c>
      <c r="F42" s="14">
        <v>0.147393</v>
      </c>
      <c r="G42" s="13">
        <v>8.68018</v>
      </c>
      <c r="H42" s="13">
        <v>4.7847400000000002</v>
      </c>
      <c r="I42" s="13">
        <f t="shared" si="1"/>
        <v>21.246266666666671</v>
      </c>
      <c r="J42" s="12" t="s">
        <v>10</v>
      </c>
      <c r="K42" s="12"/>
      <c r="L42" s="12">
        <v>344</v>
      </c>
    </row>
    <row r="43" spans="1:12" x14ac:dyDescent="0.4">
      <c r="A43" s="12" t="s">
        <v>18</v>
      </c>
      <c r="B43" s="12">
        <v>4</v>
      </c>
      <c r="C43" s="12">
        <v>1000</v>
      </c>
      <c r="D43" s="12">
        <v>2.5</v>
      </c>
      <c r="E43" s="13">
        <v>264.45299999999997</v>
      </c>
      <c r="F43" s="14">
        <v>0.124519</v>
      </c>
      <c r="G43" s="13">
        <v>7.6760000000000002</v>
      </c>
      <c r="H43" s="13">
        <v>3.8409499999999999</v>
      </c>
      <c r="I43" s="13">
        <f t="shared" si="1"/>
        <v>10.578119999999998</v>
      </c>
      <c r="J43" s="12" t="s">
        <v>10</v>
      </c>
      <c r="K43" s="12"/>
      <c r="L43" s="12">
        <v>346</v>
      </c>
    </row>
    <row r="44" spans="1:12" x14ac:dyDescent="0.4">
      <c r="A44" s="12" t="s">
        <v>18</v>
      </c>
      <c r="B44" s="12">
        <v>5</v>
      </c>
      <c r="C44" s="12">
        <v>1000</v>
      </c>
      <c r="D44" s="12">
        <v>1.5</v>
      </c>
      <c r="E44" s="13">
        <v>278.14400000000001</v>
      </c>
      <c r="F44" s="14">
        <v>0.15316399999999999</v>
      </c>
      <c r="G44" s="13">
        <v>8.1262699999999999</v>
      </c>
      <c r="H44" s="13">
        <v>4.2057000000000002</v>
      </c>
      <c r="I44" s="13">
        <f t="shared" si="1"/>
        <v>18.542933333333334</v>
      </c>
      <c r="J44" s="12" t="s">
        <v>10</v>
      </c>
      <c r="K44" s="12"/>
      <c r="L44" s="12">
        <v>345</v>
      </c>
    </row>
    <row r="45" spans="1:12" x14ac:dyDescent="0.4">
      <c r="A45" s="12" t="s">
        <v>18</v>
      </c>
      <c r="B45" s="12">
        <v>6</v>
      </c>
      <c r="C45" s="12">
        <v>1000</v>
      </c>
      <c r="D45" s="12">
        <v>2.5</v>
      </c>
      <c r="E45" s="13">
        <v>262.435</v>
      </c>
      <c r="F45" s="14">
        <v>0.142765</v>
      </c>
      <c r="G45" s="13">
        <v>8.0569400000000009</v>
      </c>
      <c r="H45" s="13">
        <v>3.9905499999999998</v>
      </c>
      <c r="I45" s="13">
        <f t="shared" si="1"/>
        <v>10.497400000000001</v>
      </c>
      <c r="J45" s="12" t="s">
        <v>10</v>
      </c>
      <c r="K45" s="12"/>
      <c r="L45" s="12">
        <v>345</v>
      </c>
    </row>
  </sheetData>
  <phoneticPr fontId="1"/>
  <pageMargins left="0.7" right="0.7" top="0.75" bottom="0.75" header="0.3" footer="0.3"/>
  <pageSetup paperSize="9" scale="40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F26DA-0FBE-4FB4-A6ED-1F41DFC0642E}">
  <dimension ref="A1:S36"/>
  <sheetViews>
    <sheetView topLeftCell="A10" workbookViewId="0">
      <selection activeCell="S28" sqref="S28"/>
    </sheetView>
  </sheetViews>
  <sheetFormatPr defaultRowHeight="18.75" x14ac:dyDescent="0.4"/>
  <cols>
    <col min="1" max="1" width="20.5" bestFit="1" customWidth="1"/>
    <col min="19" max="19" width="13.375" bestFit="1" customWidth="1"/>
  </cols>
  <sheetData>
    <row r="1" spans="1:14" x14ac:dyDescent="0.4">
      <c r="A1" t="s">
        <v>198</v>
      </c>
      <c r="B1" t="s">
        <v>199</v>
      </c>
      <c r="C1" t="s">
        <v>200</v>
      </c>
      <c r="D1" t="s">
        <v>201</v>
      </c>
      <c r="E1" t="s">
        <v>202</v>
      </c>
      <c r="F1" t="s">
        <v>203</v>
      </c>
      <c r="G1" t="s">
        <v>204</v>
      </c>
      <c r="H1" s="12" t="s">
        <v>205</v>
      </c>
      <c r="I1" s="12" t="s">
        <v>206</v>
      </c>
      <c r="J1" s="12"/>
      <c r="K1" s="12"/>
      <c r="L1" s="12"/>
      <c r="M1" s="12"/>
      <c r="N1" s="15"/>
    </row>
    <row r="2" spans="1:14" x14ac:dyDescent="0.4">
      <c r="A2" s="12">
        <v>300</v>
      </c>
      <c r="B2" s="12">
        <v>1.5</v>
      </c>
      <c r="C2" s="12">
        <v>91.9</v>
      </c>
      <c r="D2" s="12">
        <v>0.311</v>
      </c>
      <c r="E2" s="12">
        <v>23.4</v>
      </c>
      <c r="F2" s="12">
        <v>7.2</v>
      </c>
      <c r="G2" s="12">
        <v>20.399999999999999</v>
      </c>
      <c r="H2" s="34">
        <f>1/D2</f>
        <v>3.215434083601286</v>
      </c>
      <c r="I2" s="12">
        <f>1/A2</f>
        <v>3.3333333333333335E-3</v>
      </c>
      <c r="J2" s="12"/>
      <c r="K2" s="12"/>
      <c r="L2" s="12"/>
      <c r="M2" s="12"/>
      <c r="N2" s="15"/>
    </row>
    <row r="3" spans="1:14" x14ac:dyDescent="0.4">
      <c r="A3" s="12">
        <v>300</v>
      </c>
      <c r="B3" s="12">
        <v>1.5</v>
      </c>
      <c r="C3" s="12">
        <v>85.1</v>
      </c>
      <c r="D3" s="12">
        <v>0.315</v>
      </c>
      <c r="E3" s="12">
        <v>24.5</v>
      </c>
      <c r="F3" s="12">
        <v>7.5</v>
      </c>
      <c r="G3" s="12">
        <v>18.899999999999999</v>
      </c>
      <c r="H3" s="34">
        <f t="shared" ref="H3:H36" si="0">1/D3</f>
        <v>3.1746031746031744</v>
      </c>
      <c r="I3" s="12">
        <f t="shared" ref="I3:I36" si="1">1/A3</f>
        <v>3.3333333333333335E-3</v>
      </c>
      <c r="J3" s="12"/>
      <c r="K3" s="12"/>
      <c r="L3" s="12"/>
      <c r="M3" s="12"/>
      <c r="N3" s="15"/>
    </row>
    <row r="4" spans="1:14" x14ac:dyDescent="0.4">
      <c r="A4" s="12">
        <v>300</v>
      </c>
      <c r="B4" s="12">
        <v>1.5</v>
      </c>
      <c r="C4" s="12">
        <v>79.599999999999994</v>
      </c>
      <c r="D4" s="12">
        <v>0.311</v>
      </c>
      <c r="E4" s="12">
        <v>26.4</v>
      </c>
      <c r="F4" s="12">
        <v>9.1</v>
      </c>
      <c r="G4" s="12">
        <v>17.7</v>
      </c>
      <c r="H4" s="34">
        <f t="shared" si="0"/>
        <v>3.215434083601286</v>
      </c>
      <c r="I4" s="12">
        <f t="shared" si="1"/>
        <v>3.3333333333333335E-3</v>
      </c>
      <c r="J4" s="12"/>
      <c r="K4" s="12"/>
      <c r="L4" s="12"/>
      <c r="M4" s="12"/>
      <c r="N4" s="15"/>
    </row>
    <row r="5" spans="1:14" x14ac:dyDescent="0.4">
      <c r="A5" s="12">
        <v>400</v>
      </c>
      <c r="B5" s="12">
        <v>1.5</v>
      </c>
      <c r="C5" s="12">
        <v>110.7</v>
      </c>
      <c r="D5" s="12">
        <v>0.217</v>
      </c>
      <c r="E5" s="12">
        <v>23.3</v>
      </c>
      <c r="F5" s="12">
        <v>7.6</v>
      </c>
      <c r="G5" s="12">
        <v>18.399999999999999</v>
      </c>
      <c r="H5" s="34">
        <f t="shared" si="0"/>
        <v>4.6082949308755765</v>
      </c>
      <c r="I5" s="12">
        <f t="shared" si="1"/>
        <v>2.5000000000000001E-3</v>
      </c>
      <c r="J5" s="12"/>
      <c r="K5" s="12"/>
      <c r="L5" s="12"/>
      <c r="M5" s="12"/>
      <c r="N5" s="15"/>
    </row>
    <row r="6" spans="1:14" x14ac:dyDescent="0.4">
      <c r="A6" s="12">
        <v>400</v>
      </c>
      <c r="B6" s="12">
        <v>1.5</v>
      </c>
      <c r="C6" s="12">
        <v>103</v>
      </c>
      <c r="D6" s="12">
        <v>0.29299999999999998</v>
      </c>
      <c r="E6" s="12">
        <v>22.3</v>
      </c>
      <c r="F6" s="12">
        <v>7.3</v>
      </c>
      <c r="G6" s="12">
        <v>17.2</v>
      </c>
      <c r="H6" s="34">
        <f t="shared" si="0"/>
        <v>3.4129692832764507</v>
      </c>
      <c r="I6" s="12">
        <f t="shared" si="1"/>
        <v>2.5000000000000001E-3</v>
      </c>
      <c r="J6" s="15"/>
      <c r="K6" s="15"/>
      <c r="L6" s="15"/>
      <c r="M6" s="15"/>
      <c r="N6" s="15"/>
    </row>
    <row r="7" spans="1:14" x14ac:dyDescent="0.4">
      <c r="A7" s="12">
        <v>400</v>
      </c>
      <c r="B7" s="12">
        <v>1.5</v>
      </c>
      <c r="C7" s="12">
        <v>105</v>
      </c>
      <c r="D7" s="12">
        <v>0.27300000000000002</v>
      </c>
      <c r="E7" s="12">
        <v>20.5</v>
      </c>
      <c r="F7" s="12">
        <v>4.4000000000000004</v>
      </c>
      <c r="G7" s="12">
        <v>17.5</v>
      </c>
      <c r="H7" s="34">
        <f t="shared" si="0"/>
        <v>3.6630036630036629</v>
      </c>
      <c r="I7" s="12">
        <f t="shared" si="1"/>
        <v>2.5000000000000001E-3</v>
      </c>
      <c r="J7" s="12"/>
      <c r="K7" s="12"/>
      <c r="L7" s="12"/>
      <c r="M7" s="12"/>
      <c r="N7" s="15"/>
    </row>
    <row r="8" spans="1:14" x14ac:dyDescent="0.4">
      <c r="A8" s="12">
        <v>500</v>
      </c>
      <c r="B8" s="12">
        <v>1.5</v>
      </c>
      <c r="C8" s="12">
        <v>135.5</v>
      </c>
      <c r="D8" s="12">
        <v>0.309</v>
      </c>
      <c r="E8" s="12">
        <v>17.5</v>
      </c>
      <c r="F8" s="12">
        <v>6.6</v>
      </c>
      <c r="G8" s="12">
        <v>18.100000000000001</v>
      </c>
      <c r="H8" s="34">
        <f t="shared" si="0"/>
        <v>3.2362459546925568</v>
      </c>
      <c r="I8" s="12">
        <f t="shared" si="1"/>
        <v>2E-3</v>
      </c>
      <c r="J8" s="12"/>
      <c r="K8" s="12"/>
      <c r="L8" s="12"/>
      <c r="M8" s="12"/>
      <c r="N8" s="15"/>
    </row>
    <row r="9" spans="1:14" x14ac:dyDescent="0.4">
      <c r="A9" s="12">
        <v>500</v>
      </c>
      <c r="B9" s="12">
        <v>1.5</v>
      </c>
      <c r="C9" s="12">
        <v>120.5</v>
      </c>
      <c r="D9" s="12">
        <v>0.312</v>
      </c>
      <c r="E9" s="12">
        <v>20.2</v>
      </c>
      <c r="F9" s="12">
        <v>8.4</v>
      </c>
      <c r="G9" s="12">
        <v>16.100000000000001</v>
      </c>
      <c r="H9" s="34">
        <f t="shared" si="0"/>
        <v>3.2051282051282053</v>
      </c>
      <c r="I9" s="12">
        <f t="shared" si="1"/>
        <v>2E-3</v>
      </c>
      <c r="J9" s="12"/>
      <c r="K9" s="12"/>
      <c r="L9" s="12"/>
      <c r="M9" s="12"/>
      <c r="N9" s="15"/>
    </row>
    <row r="10" spans="1:14" x14ac:dyDescent="0.4">
      <c r="A10" s="12">
        <v>500</v>
      </c>
      <c r="B10" s="12">
        <v>1.5</v>
      </c>
      <c r="C10" s="12">
        <v>121.7</v>
      </c>
      <c r="D10" s="12">
        <v>0.29499999999999998</v>
      </c>
      <c r="E10" s="12">
        <v>21.1</v>
      </c>
      <c r="F10" s="12">
        <v>18.399999999999999</v>
      </c>
      <c r="G10" s="12">
        <v>16.2</v>
      </c>
      <c r="H10" s="34">
        <f t="shared" si="0"/>
        <v>3.3898305084745766</v>
      </c>
      <c r="I10" s="12">
        <f t="shared" si="1"/>
        <v>2E-3</v>
      </c>
      <c r="J10" s="12"/>
      <c r="K10" s="12"/>
      <c r="L10" s="12"/>
      <c r="M10" s="12"/>
      <c r="N10" s="15"/>
    </row>
    <row r="11" spans="1:14" x14ac:dyDescent="0.4">
      <c r="A11" s="12">
        <v>1000</v>
      </c>
      <c r="B11" s="12">
        <v>1.5</v>
      </c>
      <c r="C11" s="12">
        <v>249.8</v>
      </c>
      <c r="D11" s="12">
        <v>0.216</v>
      </c>
      <c r="E11" s="12">
        <v>11.5</v>
      </c>
      <c r="F11" s="12">
        <v>-110.2</v>
      </c>
      <c r="G11" s="12">
        <v>16.7</v>
      </c>
      <c r="H11" s="34">
        <f t="shared" si="0"/>
        <v>4.6296296296296298</v>
      </c>
      <c r="I11" s="12">
        <f t="shared" si="1"/>
        <v>1E-3</v>
      </c>
      <c r="J11" s="15"/>
      <c r="K11" s="15"/>
      <c r="L11" s="15"/>
      <c r="M11" s="15"/>
      <c r="N11" s="15"/>
    </row>
    <row r="12" spans="1:14" x14ac:dyDescent="0.4">
      <c r="A12" s="12">
        <v>1000</v>
      </c>
      <c r="B12" s="12">
        <v>1.5</v>
      </c>
      <c r="C12" s="12">
        <v>205.4</v>
      </c>
      <c r="D12" s="12">
        <v>0.20200000000000001</v>
      </c>
      <c r="E12" s="12">
        <v>11.5</v>
      </c>
      <c r="F12" s="12">
        <v>-10.8</v>
      </c>
      <c r="G12" s="12">
        <v>13.7</v>
      </c>
      <c r="H12" s="34">
        <f t="shared" si="0"/>
        <v>4.9504950495049505</v>
      </c>
      <c r="I12" s="12">
        <f t="shared" si="1"/>
        <v>1E-3</v>
      </c>
      <c r="J12" s="12"/>
      <c r="K12" s="12"/>
      <c r="L12" s="12"/>
      <c r="M12" s="12"/>
      <c r="N12" s="15"/>
    </row>
    <row r="13" spans="1:14" x14ac:dyDescent="0.4">
      <c r="A13" s="12">
        <v>1000</v>
      </c>
      <c r="B13" s="12">
        <v>1.5</v>
      </c>
      <c r="C13" s="12">
        <v>205.6</v>
      </c>
      <c r="D13" s="12">
        <v>0.21</v>
      </c>
      <c r="E13" s="12">
        <v>11.3</v>
      </c>
      <c r="F13" s="12">
        <v>4.5</v>
      </c>
      <c r="G13" s="12">
        <v>13.7</v>
      </c>
      <c r="H13" s="34">
        <f t="shared" si="0"/>
        <v>4.7619047619047619</v>
      </c>
      <c r="I13" s="12">
        <f t="shared" si="1"/>
        <v>1E-3</v>
      </c>
      <c r="J13" s="12"/>
      <c r="K13" s="12"/>
      <c r="L13" s="12"/>
      <c r="M13" s="12"/>
      <c r="N13" s="15"/>
    </row>
    <row r="14" spans="1:14" x14ac:dyDescent="0.4">
      <c r="A14" s="12">
        <v>100</v>
      </c>
      <c r="B14" s="12">
        <v>1.5</v>
      </c>
      <c r="C14" s="12">
        <v>39.631999999999998</v>
      </c>
      <c r="D14" s="12">
        <v>0.16</v>
      </c>
      <c r="E14" s="12">
        <v>40.861199999999997</v>
      </c>
      <c r="F14" s="12">
        <v>13.6142</v>
      </c>
      <c r="G14" s="12">
        <v>26.42</v>
      </c>
      <c r="H14" s="34">
        <f t="shared" si="0"/>
        <v>6.25</v>
      </c>
      <c r="I14" s="12">
        <f t="shared" si="1"/>
        <v>0.01</v>
      </c>
      <c r="J14" s="12"/>
      <c r="K14" s="12"/>
      <c r="L14" s="12"/>
      <c r="M14" s="12"/>
      <c r="N14" s="15"/>
    </row>
    <row r="15" spans="1:14" x14ac:dyDescent="0.4">
      <c r="A15" s="12">
        <v>100</v>
      </c>
      <c r="B15" s="12">
        <v>1.5</v>
      </c>
      <c r="C15" s="12">
        <v>66.103099999999998</v>
      </c>
      <c r="D15" s="12">
        <v>4.8000000000000001E-2</v>
      </c>
      <c r="E15" s="12">
        <v>39.328400000000002</v>
      </c>
      <c r="F15" s="12">
        <v>15.6858</v>
      </c>
      <c r="G15" s="12">
        <v>44.067999999999998</v>
      </c>
      <c r="H15" s="34">
        <f t="shared" si="0"/>
        <v>20.833333333333332</v>
      </c>
      <c r="I15" s="12">
        <f t="shared" si="1"/>
        <v>0.01</v>
      </c>
      <c r="J15" s="12"/>
      <c r="K15" s="12"/>
      <c r="L15" s="12"/>
      <c r="M15" s="12"/>
      <c r="N15" s="15"/>
    </row>
    <row r="16" spans="1:14" x14ac:dyDescent="0.4">
      <c r="A16" s="12">
        <v>200</v>
      </c>
      <c r="B16" s="12">
        <v>1.5</v>
      </c>
      <c r="C16" s="12">
        <v>49.234000000000002</v>
      </c>
      <c r="D16" s="12">
        <v>0.38793499999999997</v>
      </c>
      <c r="E16" s="12">
        <v>34.062800000000003</v>
      </c>
      <c r="F16" s="12">
        <v>12.7043</v>
      </c>
      <c r="G16" s="12">
        <v>16.411300000000001</v>
      </c>
      <c r="H16" s="34">
        <f t="shared" si="0"/>
        <v>2.577751427429853</v>
      </c>
      <c r="I16" s="12">
        <f t="shared" si="1"/>
        <v>5.0000000000000001E-3</v>
      </c>
      <c r="J16" s="15"/>
      <c r="K16" s="15"/>
      <c r="L16" s="15"/>
      <c r="M16" s="15"/>
      <c r="N16" s="15"/>
    </row>
    <row r="17" spans="1:19" x14ac:dyDescent="0.4">
      <c r="A17" s="12">
        <v>200</v>
      </c>
      <c r="B17" s="12">
        <v>1.5</v>
      </c>
      <c r="C17" s="12">
        <v>50.82</v>
      </c>
      <c r="D17" s="12">
        <v>0.40308300000000002</v>
      </c>
      <c r="E17" s="12">
        <v>34.858400000000003</v>
      </c>
      <c r="F17" s="12">
        <v>14.0678</v>
      </c>
      <c r="G17" s="12">
        <v>16.940000000000001</v>
      </c>
      <c r="H17" s="34">
        <f t="shared" si="0"/>
        <v>2.4808786279748833</v>
      </c>
      <c r="I17" s="12">
        <f t="shared" si="1"/>
        <v>5.0000000000000001E-3</v>
      </c>
      <c r="J17" s="12"/>
      <c r="K17" s="12"/>
      <c r="L17" s="12"/>
      <c r="M17" s="12"/>
      <c r="N17" s="15"/>
    </row>
    <row r="18" spans="1:19" x14ac:dyDescent="0.4">
      <c r="A18" s="12">
        <v>200</v>
      </c>
      <c r="B18" s="12">
        <v>1.5</v>
      </c>
      <c r="C18" s="12">
        <v>49.473999999999997</v>
      </c>
      <c r="D18" s="12">
        <v>0.39132899999999998</v>
      </c>
      <c r="E18" s="12">
        <v>31.633199999999999</v>
      </c>
      <c r="F18" s="12">
        <v>11.0604</v>
      </c>
      <c r="G18" s="12">
        <v>16.491299999999999</v>
      </c>
      <c r="H18" s="34">
        <f t="shared" si="0"/>
        <v>2.5553945656979167</v>
      </c>
      <c r="I18" s="12">
        <f t="shared" si="1"/>
        <v>5.0000000000000001E-3</v>
      </c>
      <c r="J18" s="12"/>
      <c r="K18" s="12"/>
      <c r="L18" s="12"/>
      <c r="M18" s="12"/>
      <c r="N18" s="15"/>
    </row>
    <row r="19" spans="1:19" x14ac:dyDescent="0.4">
      <c r="A19" s="12">
        <v>200</v>
      </c>
      <c r="B19" s="12">
        <v>1.5</v>
      </c>
      <c r="C19" s="12">
        <v>47.100999999999999</v>
      </c>
      <c r="D19" s="12">
        <v>0.40933000000000003</v>
      </c>
      <c r="E19" s="12">
        <v>39.7087</v>
      </c>
      <c r="F19" s="12">
        <v>20.132999999999999</v>
      </c>
      <c r="G19" s="12">
        <v>15.7003</v>
      </c>
      <c r="H19" s="34">
        <f t="shared" si="0"/>
        <v>2.4430166369432973</v>
      </c>
      <c r="I19" s="12">
        <f t="shared" si="1"/>
        <v>5.0000000000000001E-3</v>
      </c>
      <c r="J19" s="12"/>
      <c r="K19" s="12"/>
      <c r="L19" s="12"/>
      <c r="M19" s="12"/>
      <c r="N19" s="15"/>
    </row>
    <row r="20" spans="1:19" x14ac:dyDescent="0.4">
      <c r="A20" s="12">
        <v>200</v>
      </c>
      <c r="B20" s="12">
        <v>1.5</v>
      </c>
      <c r="C20" s="12">
        <v>52.932000000000002</v>
      </c>
      <c r="D20" s="12">
        <v>0.40536100000000003</v>
      </c>
      <c r="E20" s="12">
        <v>37.865200000000002</v>
      </c>
      <c r="F20" s="12">
        <v>13.371</v>
      </c>
      <c r="G20" s="12">
        <v>17.643999999999998</v>
      </c>
      <c r="H20" s="34">
        <f t="shared" si="0"/>
        <v>2.4669368784860901</v>
      </c>
      <c r="I20" s="12">
        <f t="shared" si="1"/>
        <v>5.0000000000000001E-3</v>
      </c>
      <c r="J20" s="12"/>
      <c r="K20" s="12"/>
      <c r="L20" s="12"/>
      <c r="M20" s="12"/>
      <c r="N20" s="15"/>
    </row>
    <row r="21" spans="1:19" x14ac:dyDescent="0.4">
      <c r="A21" s="12">
        <v>200</v>
      </c>
      <c r="B21" s="12">
        <v>1.5</v>
      </c>
      <c r="C21" s="12">
        <v>104.926</v>
      </c>
      <c r="D21" s="12">
        <v>1.6106599999999999E-2</v>
      </c>
      <c r="E21" s="12">
        <v>36.056100000000001</v>
      </c>
      <c r="F21" s="12">
        <v>8.48109</v>
      </c>
      <c r="G21" s="12">
        <v>34.975299999999997</v>
      </c>
      <c r="H21" s="34">
        <f t="shared" si="0"/>
        <v>62.086349695156031</v>
      </c>
      <c r="I21" s="12">
        <f t="shared" si="1"/>
        <v>5.0000000000000001E-3</v>
      </c>
      <c r="J21" s="15"/>
      <c r="K21" s="15"/>
      <c r="L21" s="15"/>
      <c r="M21" s="15"/>
      <c r="N21" s="15"/>
    </row>
    <row r="22" spans="1:19" x14ac:dyDescent="0.4">
      <c r="A22" s="12">
        <v>300</v>
      </c>
      <c r="B22" s="12">
        <v>2.5</v>
      </c>
      <c r="C22" s="12">
        <v>87.3</v>
      </c>
      <c r="D22" s="12">
        <v>0.28899999999999998</v>
      </c>
      <c r="E22" s="12">
        <v>21.1</v>
      </c>
      <c r="F22" s="12">
        <v>5.2</v>
      </c>
      <c r="G22" s="12">
        <v>11.6</v>
      </c>
      <c r="H22" s="34">
        <f t="shared" si="0"/>
        <v>3.4602076124567476</v>
      </c>
      <c r="I22" s="12">
        <f t="shared" si="1"/>
        <v>3.3333333333333335E-3</v>
      </c>
      <c r="J22" s="12"/>
      <c r="K22" s="12"/>
      <c r="L22" s="12"/>
      <c r="M22" s="12"/>
      <c r="N22" s="15"/>
    </row>
    <row r="23" spans="1:19" x14ac:dyDescent="0.4">
      <c r="A23" s="12">
        <v>300</v>
      </c>
      <c r="B23" s="12">
        <v>2.5</v>
      </c>
      <c r="C23" s="12">
        <v>92</v>
      </c>
      <c r="D23" s="12">
        <v>0.31</v>
      </c>
      <c r="E23" s="12">
        <v>22.7</v>
      </c>
      <c r="F23" s="12">
        <v>5.7</v>
      </c>
      <c r="G23" s="12">
        <v>12.3</v>
      </c>
      <c r="H23" s="34">
        <f t="shared" si="0"/>
        <v>3.2258064516129035</v>
      </c>
      <c r="I23" s="12">
        <f t="shared" si="1"/>
        <v>3.3333333333333335E-3</v>
      </c>
      <c r="J23" s="12"/>
      <c r="K23" s="12"/>
      <c r="L23" s="12"/>
      <c r="M23" s="12"/>
      <c r="N23" s="15"/>
    </row>
    <row r="24" spans="1:19" x14ac:dyDescent="0.4">
      <c r="A24" s="12">
        <v>400</v>
      </c>
      <c r="B24" s="12">
        <v>2.5</v>
      </c>
      <c r="C24" s="12">
        <v>111.5</v>
      </c>
      <c r="D24" s="12">
        <v>0.123</v>
      </c>
      <c r="E24" s="12">
        <v>20.5</v>
      </c>
      <c r="F24" s="12">
        <v>5.5</v>
      </c>
      <c r="G24" s="12">
        <v>11.1</v>
      </c>
      <c r="H24" s="34">
        <f t="shared" si="0"/>
        <v>8.1300813008130088</v>
      </c>
      <c r="I24" s="12">
        <f t="shared" si="1"/>
        <v>2.5000000000000001E-3</v>
      </c>
      <c r="J24" s="12"/>
      <c r="K24" s="12"/>
      <c r="L24" s="12"/>
      <c r="M24" s="12"/>
      <c r="N24" s="15"/>
    </row>
    <row r="25" spans="1:19" x14ac:dyDescent="0.4">
      <c r="A25" s="12">
        <v>400</v>
      </c>
      <c r="B25" s="12">
        <v>2.5</v>
      </c>
      <c r="C25" s="12">
        <v>101.4</v>
      </c>
      <c r="D25" s="12">
        <v>0.14799999999999999</v>
      </c>
      <c r="E25" s="12">
        <v>20.5</v>
      </c>
      <c r="F25" s="12">
        <v>4.4000000000000004</v>
      </c>
      <c r="G25" s="12">
        <v>10.1</v>
      </c>
      <c r="H25" s="34">
        <f t="shared" si="0"/>
        <v>6.756756756756757</v>
      </c>
      <c r="I25" s="12">
        <f t="shared" si="1"/>
        <v>2.5000000000000001E-3</v>
      </c>
      <c r="J25" s="12"/>
      <c r="K25" s="12"/>
      <c r="L25" s="12"/>
      <c r="M25" s="12"/>
      <c r="N25" s="15"/>
    </row>
    <row r="26" spans="1:19" x14ac:dyDescent="0.4">
      <c r="A26" s="12">
        <v>500</v>
      </c>
      <c r="B26" s="12">
        <v>2.5</v>
      </c>
      <c r="C26" s="12">
        <v>131.69999999999999</v>
      </c>
      <c r="D26" s="12">
        <v>0.159</v>
      </c>
      <c r="E26" s="12">
        <v>19.100000000000001</v>
      </c>
      <c r="F26" s="12">
        <v>6.1</v>
      </c>
      <c r="G26" s="12">
        <v>10.5</v>
      </c>
      <c r="H26" s="34">
        <f t="shared" si="0"/>
        <v>6.2893081761006284</v>
      </c>
      <c r="I26" s="12">
        <f t="shared" si="1"/>
        <v>2E-3</v>
      </c>
      <c r="J26" s="15"/>
      <c r="K26" s="15"/>
      <c r="L26" s="15"/>
      <c r="M26" s="15"/>
      <c r="N26" s="15"/>
      <c r="S26">
        <f>1/7.1376</f>
        <v>0.14010311589329746</v>
      </c>
    </row>
    <row r="27" spans="1:19" x14ac:dyDescent="0.4">
      <c r="A27" s="12">
        <v>500</v>
      </c>
      <c r="B27" s="12">
        <v>2.5</v>
      </c>
      <c r="C27" s="12">
        <v>118.8</v>
      </c>
      <c r="D27" s="12">
        <v>0.25700000000000001</v>
      </c>
      <c r="E27" s="12">
        <v>19.399999999999999</v>
      </c>
      <c r="F27" s="12">
        <v>6.2</v>
      </c>
      <c r="G27" s="12">
        <v>9.5</v>
      </c>
      <c r="H27" s="34">
        <f t="shared" si="0"/>
        <v>3.8910505836575875</v>
      </c>
      <c r="I27" s="12">
        <f t="shared" si="1"/>
        <v>2E-3</v>
      </c>
      <c r="J27" s="12"/>
      <c r="K27" s="12"/>
      <c r="L27" s="12"/>
      <c r="M27" s="12"/>
      <c r="N27" s="15"/>
      <c r="S27">
        <f>1/3.9467</f>
        <v>0.25337623837636508</v>
      </c>
    </row>
    <row r="28" spans="1:19" x14ac:dyDescent="0.4">
      <c r="A28" s="12">
        <v>1000</v>
      </c>
      <c r="B28" s="12">
        <v>2.5</v>
      </c>
      <c r="C28" s="12">
        <v>229.8</v>
      </c>
      <c r="D28" s="12">
        <v>7.2999999999999995E-2</v>
      </c>
      <c r="E28" s="12">
        <v>10.9</v>
      </c>
      <c r="F28" s="12">
        <v>18</v>
      </c>
      <c r="G28" s="12">
        <v>9.1999999999999993</v>
      </c>
      <c r="H28" s="34">
        <f t="shared" si="0"/>
        <v>13.698630136986303</v>
      </c>
      <c r="I28" s="12">
        <f t="shared" si="1"/>
        <v>1E-3</v>
      </c>
      <c r="J28" s="15"/>
      <c r="K28" s="15"/>
      <c r="L28" s="15"/>
      <c r="M28" s="15"/>
      <c r="N28" s="15"/>
    </row>
    <row r="29" spans="1:19" x14ac:dyDescent="0.4">
      <c r="A29" s="12">
        <v>1000</v>
      </c>
      <c r="B29" s="12">
        <v>2.5</v>
      </c>
      <c r="C29" s="12">
        <v>202.4</v>
      </c>
      <c r="D29" s="12">
        <v>4.9000000000000002E-2</v>
      </c>
      <c r="E29" s="12">
        <v>11.2</v>
      </c>
      <c r="F29" s="12">
        <v>10</v>
      </c>
      <c r="G29" s="12">
        <v>8.1</v>
      </c>
      <c r="H29" s="34">
        <f t="shared" si="0"/>
        <v>20.408163265306122</v>
      </c>
      <c r="I29" s="12">
        <f t="shared" si="1"/>
        <v>1E-3</v>
      </c>
      <c r="J29" s="15"/>
      <c r="K29" s="15"/>
      <c r="L29" s="15"/>
      <c r="M29" s="15"/>
      <c r="N29" s="15"/>
    </row>
    <row r="30" spans="1:19" x14ac:dyDescent="0.4">
      <c r="A30" s="2">
        <v>1000</v>
      </c>
      <c r="B30" s="2">
        <v>2.5</v>
      </c>
      <c r="C30" s="2">
        <v>210.2</v>
      </c>
      <c r="D30" s="2">
        <v>8.3000000000000004E-2</v>
      </c>
      <c r="E30" s="2">
        <v>11</v>
      </c>
      <c r="F30" s="2">
        <v>3.6</v>
      </c>
      <c r="G30" s="2">
        <v>8.4</v>
      </c>
      <c r="H30" s="34">
        <f t="shared" si="0"/>
        <v>12.048192771084336</v>
      </c>
      <c r="I30" s="12">
        <f t="shared" si="1"/>
        <v>1E-3</v>
      </c>
    </row>
    <row r="31" spans="1:19" x14ac:dyDescent="0.4">
      <c r="A31" s="2">
        <v>100</v>
      </c>
      <c r="B31" s="2">
        <v>2.5</v>
      </c>
      <c r="C31" s="2">
        <v>39.616799999999998</v>
      </c>
      <c r="D31" s="2">
        <v>0.123201</v>
      </c>
      <c r="E31" s="2">
        <v>33.647500000000001</v>
      </c>
      <c r="F31" s="2">
        <v>10.3104</v>
      </c>
      <c r="G31" s="2">
        <v>15.8467</v>
      </c>
      <c r="H31" s="34">
        <f t="shared" si="0"/>
        <v>8.1168172336263495</v>
      </c>
      <c r="I31" s="12">
        <f t="shared" si="1"/>
        <v>0.01</v>
      </c>
    </row>
    <row r="32" spans="1:19" x14ac:dyDescent="0.4">
      <c r="A32" s="2">
        <v>100</v>
      </c>
      <c r="B32" s="2">
        <v>2.5</v>
      </c>
      <c r="C32" s="2">
        <v>42.872</v>
      </c>
      <c r="D32" s="2">
        <v>7.8544600000000006E-2</v>
      </c>
      <c r="E32" s="2">
        <v>33.3444</v>
      </c>
      <c r="F32" s="2">
        <v>10.187799999999999</v>
      </c>
      <c r="G32" s="2">
        <v>17.148800000000001</v>
      </c>
      <c r="H32" s="34">
        <f t="shared" si="0"/>
        <v>12.731619996791631</v>
      </c>
      <c r="I32" s="12">
        <f t="shared" si="1"/>
        <v>0.01</v>
      </c>
    </row>
    <row r="33" spans="1:9" x14ac:dyDescent="0.4">
      <c r="A33" s="2">
        <v>200</v>
      </c>
      <c r="B33" s="2">
        <v>2.5</v>
      </c>
      <c r="C33" s="2">
        <v>49.7042</v>
      </c>
      <c r="D33" s="2">
        <v>0.40231299999999998</v>
      </c>
      <c r="E33" s="2">
        <v>29.924800000000001</v>
      </c>
      <c r="F33" s="2">
        <v>8.9809900000000003</v>
      </c>
      <c r="G33" s="2">
        <v>9.9408399999999997</v>
      </c>
      <c r="H33" s="34">
        <f t="shared" si="0"/>
        <v>2.4856268626666305</v>
      </c>
      <c r="I33" s="12">
        <f t="shared" si="1"/>
        <v>5.0000000000000001E-3</v>
      </c>
    </row>
    <row r="34" spans="1:9" x14ac:dyDescent="0.4">
      <c r="A34" s="2">
        <v>200</v>
      </c>
      <c r="B34" s="2">
        <v>2.5</v>
      </c>
      <c r="C34" s="2">
        <v>53.783000000000001</v>
      </c>
      <c r="D34" s="2">
        <v>0.39880300000000002</v>
      </c>
      <c r="E34" s="2">
        <v>28.992699999999999</v>
      </c>
      <c r="F34" s="2">
        <v>9.1465200000000006</v>
      </c>
      <c r="G34" s="2">
        <v>10.756600000000001</v>
      </c>
      <c r="H34" s="34">
        <f t="shared" si="0"/>
        <v>2.5075037048367239</v>
      </c>
      <c r="I34" s="12">
        <f t="shared" si="1"/>
        <v>5.0000000000000001E-3</v>
      </c>
    </row>
    <row r="35" spans="1:9" x14ac:dyDescent="0.4">
      <c r="A35" s="2">
        <v>200</v>
      </c>
      <c r="B35" s="2">
        <v>2.5</v>
      </c>
      <c r="C35" s="2">
        <v>52.47</v>
      </c>
      <c r="D35" s="2">
        <v>0.18179000000000001</v>
      </c>
      <c r="E35" s="2">
        <v>37.332999999999998</v>
      </c>
      <c r="F35" s="2">
        <v>11.576000000000001</v>
      </c>
      <c r="G35" s="2">
        <v>10.494</v>
      </c>
      <c r="H35" s="34">
        <f t="shared" si="0"/>
        <v>5.5008526321579847</v>
      </c>
      <c r="I35" s="12">
        <f t="shared" si="1"/>
        <v>5.0000000000000001E-3</v>
      </c>
    </row>
    <row r="36" spans="1:9" x14ac:dyDescent="0.4">
      <c r="A36" s="2">
        <v>200</v>
      </c>
      <c r="B36" s="2">
        <v>2.5</v>
      </c>
      <c r="C36" s="2">
        <v>48.972999999999999</v>
      </c>
      <c r="D36" s="2">
        <v>0.43889099999999998</v>
      </c>
      <c r="E36" s="2">
        <v>36.704799999999999</v>
      </c>
      <c r="F36" s="2">
        <v>12.7316</v>
      </c>
      <c r="G36" s="2">
        <v>9.7946000000000009</v>
      </c>
      <c r="H36" s="34">
        <f t="shared" si="0"/>
        <v>2.2784700529288595</v>
      </c>
      <c r="I36" s="12">
        <f t="shared" si="1"/>
        <v>5.0000000000000001E-3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1F05D6-829A-4679-A569-2C2AAB884432}">
  <dimension ref="B1:T55"/>
  <sheetViews>
    <sheetView topLeftCell="A28" workbookViewId="0">
      <selection activeCell="K55" sqref="K55"/>
    </sheetView>
  </sheetViews>
  <sheetFormatPr defaultRowHeight="18.75" x14ac:dyDescent="0.4"/>
  <cols>
    <col min="5" max="5" width="16" bestFit="1" customWidth="1"/>
    <col min="11" max="11" width="16.75" customWidth="1"/>
  </cols>
  <sheetData>
    <row r="1" spans="2:19" x14ac:dyDescent="0.4">
      <c r="B1" s="2" t="s">
        <v>12</v>
      </c>
      <c r="C1" s="2" t="s">
        <v>0</v>
      </c>
      <c r="D1" s="2" t="s">
        <v>70</v>
      </c>
      <c r="E1" s="2" t="s">
        <v>78</v>
      </c>
      <c r="F1" s="2" t="s">
        <v>71</v>
      </c>
      <c r="G1" s="2" t="s">
        <v>72</v>
      </c>
      <c r="H1" s="2" t="s">
        <v>73</v>
      </c>
      <c r="I1" s="2" t="s">
        <v>74</v>
      </c>
      <c r="J1" s="2" t="s">
        <v>75</v>
      </c>
      <c r="K1" s="2" t="s">
        <v>8</v>
      </c>
      <c r="L1" s="2" t="s">
        <v>9</v>
      </c>
      <c r="M1" s="4" t="s">
        <v>69</v>
      </c>
    </row>
    <row r="2" spans="2:19" x14ac:dyDescent="0.4">
      <c r="B2" s="3" t="s">
        <v>16</v>
      </c>
      <c r="C2" s="3">
        <v>1</v>
      </c>
      <c r="D2" s="3">
        <v>300</v>
      </c>
      <c r="E2" s="3">
        <v>1.5</v>
      </c>
      <c r="F2" s="6">
        <v>88.338899999999995</v>
      </c>
      <c r="G2" s="8">
        <v>0.20072499999999999</v>
      </c>
      <c r="H2" s="6">
        <v>24.535799999999998</v>
      </c>
      <c r="I2" s="6">
        <v>10.582800000000001</v>
      </c>
      <c r="J2" s="6">
        <v>19.630866666666666</v>
      </c>
      <c r="K2" s="3" t="s">
        <v>10</v>
      </c>
      <c r="L2" s="3"/>
      <c r="M2" s="3">
        <v>119</v>
      </c>
      <c r="N2" t="s">
        <v>68</v>
      </c>
      <c r="O2" t="s">
        <v>63</v>
      </c>
      <c r="P2" t="s">
        <v>64</v>
      </c>
      <c r="Q2" t="s">
        <v>65</v>
      </c>
      <c r="R2" t="s">
        <v>66</v>
      </c>
      <c r="S2" t="s">
        <v>67</v>
      </c>
    </row>
    <row r="3" spans="2:19" x14ac:dyDescent="0.4">
      <c r="B3" s="3" t="s">
        <v>16</v>
      </c>
      <c r="C3" s="3">
        <v>3</v>
      </c>
      <c r="D3" s="3">
        <v>300</v>
      </c>
      <c r="E3" s="3">
        <v>1.5</v>
      </c>
      <c r="F3" s="6">
        <v>96.798699999999997</v>
      </c>
      <c r="G3" s="8">
        <v>0.26035700000000001</v>
      </c>
      <c r="H3" s="6">
        <v>22.9939</v>
      </c>
      <c r="I3" s="6">
        <v>10.1068</v>
      </c>
      <c r="J3" s="6">
        <v>21.510822222222224</v>
      </c>
      <c r="K3" s="3" t="s">
        <v>10</v>
      </c>
      <c r="L3" s="3"/>
      <c r="M3" s="3">
        <v>120</v>
      </c>
      <c r="N3">
        <v>400</v>
      </c>
      <c r="O3">
        <v>5</v>
      </c>
      <c r="P3" t="s">
        <v>19</v>
      </c>
      <c r="Q3" t="s">
        <v>19</v>
      </c>
      <c r="R3" t="s">
        <v>19</v>
      </c>
      <c r="S3">
        <v>5</v>
      </c>
    </row>
    <row r="4" spans="2:19" x14ac:dyDescent="0.4">
      <c r="B4" s="3" t="s">
        <v>16</v>
      </c>
      <c r="C4" s="3">
        <v>5</v>
      </c>
      <c r="D4" s="3">
        <v>300</v>
      </c>
      <c r="E4" s="3">
        <v>1.5</v>
      </c>
      <c r="F4" s="6">
        <v>88.333299999999994</v>
      </c>
      <c r="G4" s="8">
        <v>0.25759300000000002</v>
      </c>
      <c r="H4" s="6">
        <v>20.470600000000001</v>
      </c>
      <c r="I4" s="6">
        <v>8.3195599999999992</v>
      </c>
      <c r="J4" s="6">
        <v>19.629622222222221</v>
      </c>
      <c r="K4" s="3" t="s">
        <v>10</v>
      </c>
      <c r="L4" s="3"/>
      <c r="M4" s="3">
        <v>125</v>
      </c>
      <c r="N4">
        <v>1000</v>
      </c>
      <c r="O4">
        <v>6</v>
      </c>
      <c r="P4">
        <v>6</v>
      </c>
      <c r="Q4" t="s">
        <v>19</v>
      </c>
      <c r="R4" t="s">
        <v>19</v>
      </c>
      <c r="S4" t="s">
        <v>19</v>
      </c>
    </row>
    <row r="5" spans="2:19" x14ac:dyDescent="0.4">
      <c r="B5" s="12" t="s">
        <v>77</v>
      </c>
      <c r="C5" s="12">
        <v>1</v>
      </c>
      <c r="D5" s="12">
        <v>400</v>
      </c>
      <c r="E5" s="12">
        <v>1.5</v>
      </c>
      <c r="F5" s="13">
        <v>116.914</v>
      </c>
      <c r="G5" s="14">
        <v>0.15148500000000001</v>
      </c>
      <c r="H5" s="13">
        <v>14.306800000000001</v>
      </c>
      <c r="I5" s="13">
        <v>5.8898099999999998</v>
      </c>
      <c r="J5" s="13">
        <v>19.485666666666667</v>
      </c>
      <c r="K5" s="12" t="s">
        <v>76</v>
      </c>
      <c r="L5" s="12"/>
      <c r="M5" s="12">
        <v>190</v>
      </c>
      <c r="N5" t="s">
        <v>62</v>
      </c>
      <c r="O5">
        <v>21</v>
      </c>
      <c r="P5">
        <v>16</v>
      </c>
      <c r="Q5">
        <v>0</v>
      </c>
      <c r="R5">
        <v>0</v>
      </c>
      <c r="S5">
        <v>5</v>
      </c>
    </row>
    <row r="6" spans="2:19" x14ac:dyDescent="0.4">
      <c r="B6" s="12" t="s">
        <v>77</v>
      </c>
      <c r="C6" s="12">
        <v>3</v>
      </c>
      <c r="D6" s="12">
        <v>400</v>
      </c>
      <c r="E6" s="12">
        <v>1.5</v>
      </c>
      <c r="F6" s="13">
        <v>122.842</v>
      </c>
      <c r="G6" s="14">
        <v>0.240644</v>
      </c>
      <c r="H6" s="13">
        <v>15.5185</v>
      </c>
      <c r="I6" s="13">
        <v>6.5260699999999998</v>
      </c>
      <c r="J6" s="13">
        <v>20.473666666666666</v>
      </c>
      <c r="K6" s="12" t="s">
        <v>76</v>
      </c>
      <c r="L6" s="12"/>
      <c r="M6" s="12">
        <v>187</v>
      </c>
    </row>
    <row r="7" spans="2:19" x14ac:dyDescent="0.4">
      <c r="B7" s="12" t="s">
        <v>77</v>
      </c>
      <c r="C7" s="12">
        <v>5</v>
      </c>
      <c r="D7" s="12">
        <v>400</v>
      </c>
      <c r="E7" s="12">
        <v>1.5</v>
      </c>
      <c r="F7" s="13">
        <v>150.32</v>
      </c>
      <c r="G7" s="14">
        <v>0.13744100000000001</v>
      </c>
      <c r="H7" s="13">
        <v>16.1907</v>
      </c>
      <c r="I7" s="13">
        <v>6.3141499999999997</v>
      </c>
      <c r="J7" s="13">
        <v>25.053333333333335</v>
      </c>
      <c r="K7" s="12" t="s">
        <v>76</v>
      </c>
      <c r="L7" s="12"/>
      <c r="M7" s="12">
        <v>186</v>
      </c>
    </row>
    <row r="8" spans="2:19" x14ac:dyDescent="0.4">
      <c r="B8" s="3" t="s">
        <v>17</v>
      </c>
      <c r="C8" s="3">
        <v>1</v>
      </c>
      <c r="D8" s="3">
        <v>500</v>
      </c>
      <c r="E8" s="3">
        <v>1.5</v>
      </c>
      <c r="F8" s="6">
        <v>137.80500000000001</v>
      </c>
      <c r="G8" s="8">
        <v>0.265017</v>
      </c>
      <c r="H8" s="6">
        <v>15.5097</v>
      </c>
      <c r="I8" s="6">
        <v>4.2300800000000001</v>
      </c>
      <c r="J8" s="6">
        <v>18.374000000000002</v>
      </c>
      <c r="K8" s="3" t="s">
        <v>10</v>
      </c>
      <c r="L8" s="3"/>
      <c r="M8" s="3">
        <v>168</v>
      </c>
    </row>
    <row r="9" spans="2:19" x14ac:dyDescent="0.4">
      <c r="B9" s="3" t="s">
        <v>17</v>
      </c>
      <c r="C9" s="3">
        <v>3</v>
      </c>
      <c r="D9" s="3">
        <v>500</v>
      </c>
      <c r="E9" s="3">
        <v>1.5</v>
      </c>
      <c r="F9" s="6">
        <v>135.40899999999999</v>
      </c>
      <c r="G9" s="8">
        <v>0.28708</v>
      </c>
      <c r="H9" s="6">
        <v>14.9841</v>
      </c>
      <c r="I9" s="6">
        <v>6.4825299999999997</v>
      </c>
      <c r="J9" s="6">
        <v>18.054533333333332</v>
      </c>
      <c r="K9" s="3" t="s">
        <v>10</v>
      </c>
      <c r="L9" s="3"/>
      <c r="M9" s="3">
        <v>187</v>
      </c>
    </row>
    <row r="10" spans="2:19" x14ac:dyDescent="0.4">
      <c r="B10" s="3" t="s">
        <v>17</v>
      </c>
      <c r="C10" s="3">
        <v>5</v>
      </c>
      <c r="D10" s="3">
        <v>500</v>
      </c>
      <c r="E10" s="3">
        <v>1.5</v>
      </c>
      <c r="F10" s="6">
        <v>144.63499999999999</v>
      </c>
      <c r="G10" s="8">
        <v>0.237015</v>
      </c>
      <c r="H10" s="6">
        <v>13.0976</v>
      </c>
      <c r="I10" s="6">
        <v>4.6213899999999999</v>
      </c>
      <c r="J10" s="6">
        <v>19.284666666666663</v>
      </c>
      <c r="K10" s="3" t="s">
        <v>10</v>
      </c>
      <c r="L10" s="3"/>
      <c r="M10" s="3">
        <v>191</v>
      </c>
    </row>
    <row r="11" spans="2:19" x14ac:dyDescent="0.4">
      <c r="B11" s="12" t="s">
        <v>18</v>
      </c>
      <c r="C11" s="12">
        <v>1</v>
      </c>
      <c r="D11" s="12">
        <v>1000</v>
      </c>
      <c r="E11" s="12">
        <v>1.5</v>
      </c>
      <c r="F11" s="13">
        <v>285.91000000000003</v>
      </c>
      <c r="G11" s="14">
        <v>0.169547</v>
      </c>
      <c r="H11" s="13">
        <v>8.2331800000000008</v>
      </c>
      <c r="I11" s="13">
        <v>5.0054499999999997</v>
      </c>
      <c r="J11" s="13">
        <v>19.060666666666666</v>
      </c>
      <c r="K11" s="12" t="s">
        <v>10</v>
      </c>
      <c r="L11" s="12"/>
      <c r="M11" s="12">
        <v>344</v>
      </c>
    </row>
    <row r="12" spans="2:19" x14ac:dyDescent="0.4">
      <c r="B12" s="12" t="s">
        <v>18</v>
      </c>
      <c r="C12" s="12">
        <v>3</v>
      </c>
      <c r="D12" s="12">
        <v>1000</v>
      </c>
      <c r="E12" s="12">
        <v>1.5</v>
      </c>
      <c r="F12" s="13">
        <v>318.69400000000002</v>
      </c>
      <c r="G12" s="14">
        <v>0.147393</v>
      </c>
      <c r="H12" s="13">
        <v>8.68018</v>
      </c>
      <c r="I12" s="13">
        <v>4.7847400000000002</v>
      </c>
      <c r="J12" s="13">
        <v>21.246266666666671</v>
      </c>
      <c r="K12" s="12" t="s">
        <v>10</v>
      </c>
      <c r="L12" s="12"/>
      <c r="M12" s="12">
        <v>344</v>
      </c>
    </row>
    <row r="13" spans="2:19" x14ac:dyDescent="0.4">
      <c r="B13" s="12" t="s">
        <v>18</v>
      </c>
      <c r="C13" s="12">
        <v>5</v>
      </c>
      <c r="D13" s="12">
        <v>1000</v>
      </c>
      <c r="E13" s="12">
        <v>1.5</v>
      </c>
      <c r="F13" s="13">
        <v>278.14400000000001</v>
      </c>
      <c r="G13" s="14">
        <v>0.15316399999999999</v>
      </c>
      <c r="H13" s="13">
        <v>8.1262699999999999</v>
      </c>
      <c r="I13" s="13">
        <v>4.2057000000000002</v>
      </c>
      <c r="J13" s="13">
        <v>18.542933333333334</v>
      </c>
      <c r="K13" s="12" t="s">
        <v>10</v>
      </c>
      <c r="L13" s="12"/>
      <c r="M13" s="12">
        <v>345</v>
      </c>
    </row>
    <row r="14" spans="2:19" x14ac:dyDescent="0.4">
      <c r="B14" s="2"/>
      <c r="C14" s="2"/>
      <c r="D14" s="2"/>
      <c r="E14" s="2"/>
      <c r="F14" s="7"/>
      <c r="G14" s="9"/>
      <c r="H14" s="7"/>
      <c r="I14" s="7"/>
      <c r="J14" s="7"/>
      <c r="K14" s="2"/>
    </row>
    <row r="15" spans="2:19" x14ac:dyDescent="0.4">
      <c r="B15" s="2"/>
      <c r="C15" s="2"/>
      <c r="D15" s="2"/>
      <c r="E15" s="2"/>
      <c r="F15" s="7"/>
      <c r="G15" s="9"/>
      <c r="H15" s="7"/>
      <c r="I15" s="7"/>
      <c r="J15" s="7"/>
      <c r="K15" s="2"/>
    </row>
    <row r="16" spans="2:19" x14ac:dyDescent="0.4">
      <c r="B16" s="3"/>
      <c r="C16" s="3"/>
      <c r="D16" s="3"/>
      <c r="E16" s="3"/>
      <c r="F16" s="6"/>
      <c r="G16" s="8"/>
      <c r="H16" s="6"/>
      <c r="I16" s="6"/>
      <c r="J16" s="6"/>
      <c r="K16" s="3"/>
    </row>
    <row r="17" spans="2:20" x14ac:dyDescent="0.4">
      <c r="B17" s="3"/>
      <c r="C17" s="3"/>
      <c r="D17" s="3"/>
      <c r="E17" s="3"/>
      <c r="F17" s="6"/>
      <c r="G17" s="8"/>
      <c r="H17" s="6"/>
      <c r="I17" s="6"/>
      <c r="J17" s="6"/>
      <c r="K17" s="3"/>
    </row>
    <row r="18" spans="2:20" x14ac:dyDescent="0.4">
      <c r="B18" s="3"/>
      <c r="C18" s="3"/>
      <c r="D18" s="3"/>
      <c r="E18" s="3"/>
      <c r="F18" s="6"/>
      <c r="G18" s="8"/>
      <c r="H18" s="6"/>
      <c r="I18" s="6"/>
      <c r="J18" s="6"/>
      <c r="K18" s="3"/>
    </row>
    <row r="19" spans="2:20" x14ac:dyDescent="0.4">
      <c r="D19" s="2" t="s">
        <v>70</v>
      </c>
      <c r="E19" s="2" t="s">
        <v>2</v>
      </c>
      <c r="F19" s="2" t="s">
        <v>71</v>
      </c>
      <c r="G19" s="2" t="s">
        <v>72</v>
      </c>
      <c r="H19" s="2" t="s">
        <v>73</v>
      </c>
      <c r="I19" s="2" t="s">
        <v>74</v>
      </c>
      <c r="J19" s="2" t="s">
        <v>75</v>
      </c>
      <c r="K19" s="2" t="s">
        <v>8</v>
      </c>
    </row>
    <row r="20" spans="2:20" x14ac:dyDescent="0.4">
      <c r="B20" s="3" t="s">
        <v>16</v>
      </c>
      <c r="C20" s="3">
        <v>2</v>
      </c>
      <c r="D20" s="3">
        <v>300</v>
      </c>
      <c r="E20" s="3">
        <v>2.5</v>
      </c>
      <c r="F20" s="6">
        <v>97.486999999999995</v>
      </c>
      <c r="G20" s="8">
        <v>0.259376</v>
      </c>
      <c r="H20" s="6">
        <v>18.6188</v>
      </c>
      <c r="I20" s="6">
        <v>7.19686</v>
      </c>
      <c r="J20" s="6">
        <v>12.998266666666666</v>
      </c>
      <c r="K20" s="3" t="s">
        <v>10</v>
      </c>
      <c r="L20" s="3"/>
      <c r="M20" s="3">
        <v>127</v>
      </c>
      <c r="N20">
        <v>300</v>
      </c>
      <c r="O20">
        <v>5</v>
      </c>
      <c r="P20">
        <v>5</v>
      </c>
      <c r="Q20" t="s">
        <v>19</v>
      </c>
      <c r="R20" t="s">
        <v>19</v>
      </c>
      <c r="S20" t="s">
        <v>19</v>
      </c>
    </row>
    <row r="21" spans="2:20" x14ac:dyDescent="0.4">
      <c r="B21" s="3" t="s">
        <v>16</v>
      </c>
      <c r="C21" s="3">
        <v>4</v>
      </c>
      <c r="D21" s="3">
        <v>300</v>
      </c>
      <c r="E21" s="3">
        <v>2.5</v>
      </c>
      <c r="F21" s="6">
        <v>94.486599999999996</v>
      </c>
      <c r="G21" s="8">
        <v>0.22875899999999999</v>
      </c>
      <c r="H21" s="6">
        <v>19.817</v>
      </c>
      <c r="I21" s="6">
        <v>7.8265099999999999</v>
      </c>
      <c r="J21" s="6">
        <v>12.598213333333334</v>
      </c>
      <c r="K21" s="3" t="s">
        <v>10</v>
      </c>
      <c r="L21" s="3"/>
      <c r="M21" s="3">
        <v>124</v>
      </c>
      <c r="N21">
        <v>500</v>
      </c>
      <c r="O21">
        <v>5</v>
      </c>
      <c r="P21">
        <v>5</v>
      </c>
      <c r="Q21" t="s">
        <v>19</v>
      </c>
      <c r="R21" t="s">
        <v>19</v>
      </c>
      <c r="S21" t="s">
        <v>19</v>
      </c>
    </row>
    <row r="22" spans="2:20" x14ac:dyDescent="0.4">
      <c r="B22" s="12" t="s">
        <v>77</v>
      </c>
      <c r="C22" s="12">
        <v>2</v>
      </c>
      <c r="D22" s="12">
        <v>400</v>
      </c>
      <c r="E22" s="12">
        <v>2.5</v>
      </c>
      <c r="F22" s="13">
        <v>123.53400000000001</v>
      </c>
      <c r="G22" s="14">
        <v>0.24110699999999999</v>
      </c>
      <c r="H22" s="13">
        <v>13.7903</v>
      </c>
      <c r="I22" s="13">
        <v>4.2288500000000004</v>
      </c>
      <c r="J22" s="13">
        <v>12.353400000000001</v>
      </c>
      <c r="K22" s="12" t="s">
        <v>76</v>
      </c>
      <c r="L22" s="12"/>
      <c r="M22" s="12">
        <v>190</v>
      </c>
    </row>
    <row r="23" spans="2:20" x14ac:dyDescent="0.4">
      <c r="B23" s="12" t="s">
        <v>77</v>
      </c>
      <c r="C23" s="12">
        <v>4</v>
      </c>
      <c r="D23" s="12">
        <v>400</v>
      </c>
      <c r="E23" s="12">
        <v>2.5</v>
      </c>
      <c r="F23" s="13">
        <v>115.48</v>
      </c>
      <c r="G23" s="14">
        <v>0.24923699999999999</v>
      </c>
      <c r="H23" s="13">
        <v>15.418699999999999</v>
      </c>
      <c r="I23" s="13">
        <v>7.0553400000000002</v>
      </c>
      <c r="J23" s="13">
        <v>11.548</v>
      </c>
      <c r="K23" s="12" t="s">
        <v>76</v>
      </c>
      <c r="L23" s="12"/>
      <c r="M23" s="12">
        <v>187</v>
      </c>
    </row>
    <row r="24" spans="2:20" x14ac:dyDescent="0.4">
      <c r="B24" s="3" t="s">
        <v>17</v>
      </c>
      <c r="C24" s="3">
        <v>2</v>
      </c>
      <c r="D24" s="3">
        <v>500</v>
      </c>
      <c r="E24" s="3">
        <v>2.5</v>
      </c>
      <c r="F24" s="6">
        <v>150.53200000000001</v>
      </c>
      <c r="G24" s="8">
        <v>0.25717000000000001</v>
      </c>
      <c r="H24" s="6">
        <v>13.2242</v>
      </c>
      <c r="I24" s="6">
        <v>4.7797299999999998</v>
      </c>
      <c r="J24" s="6">
        <v>12.04256</v>
      </c>
      <c r="K24" s="3" t="s">
        <v>10</v>
      </c>
      <c r="L24" s="3"/>
      <c r="M24" s="3">
        <v>191</v>
      </c>
    </row>
    <row r="25" spans="2:20" x14ac:dyDescent="0.4">
      <c r="B25" s="3" t="s">
        <v>17</v>
      </c>
      <c r="C25" s="3">
        <v>4</v>
      </c>
      <c r="D25" s="3">
        <v>500</v>
      </c>
      <c r="E25" s="3">
        <v>2.5</v>
      </c>
      <c r="F25" s="6">
        <v>135.774</v>
      </c>
      <c r="G25" s="8">
        <v>0.25740299999999999</v>
      </c>
      <c r="H25" s="6">
        <v>12.8347</v>
      </c>
      <c r="I25" s="6">
        <v>4.8271499999999996</v>
      </c>
      <c r="J25" s="6">
        <v>10.86192</v>
      </c>
      <c r="K25" s="3" t="s">
        <v>10</v>
      </c>
      <c r="L25" s="3"/>
      <c r="M25" s="3">
        <v>192</v>
      </c>
    </row>
    <row r="26" spans="2:20" x14ac:dyDescent="0.4">
      <c r="B26" s="12" t="s">
        <v>18</v>
      </c>
      <c r="C26" s="12">
        <v>2</v>
      </c>
      <c r="D26" s="12">
        <v>1000</v>
      </c>
      <c r="E26" s="12">
        <v>2.5</v>
      </c>
      <c r="F26" s="13">
        <v>262.55599999999998</v>
      </c>
      <c r="G26" s="14">
        <v>0.14976300000000001</v>
      </c>
      <c r="H26" s="13">
        <v>8.1068700000000007</v>
      </c>
      <c r="I26" s="13">
        <v>2.7797499999999999</v>
      </c>
      <c r="J26" s="13">
        <v>10.502239999999999</v>
      </c>
      <c r="K26" s="12" t="s">
        <v>10</v>
      </c>
      <c r="L26" s="12"/>
      <c r="M26" s="12">
        <v>346</v>
      </c>
    </row>
    <row r="27" spans="2:20" x14ac:dyDescent="0.4">
      <c r="B27" s="12" t="s">
        <v>18</v>
      </c>
      <c r="C27" s="12">
        <v>4</v>
      </c>
      <c r="D27" s="12">
        <v>1000</v>
      </c>
      <c r="E27" s="12">
        <v>2.5</v>
      </c>
      <c r="F27" s="13">
        <v>264.45299999999997</v>
      </c>
      <c r="G27" s="14">
        <v>0.124519</v>
      </c>
      <c r="H27" s="13">
        <v>7.6760000000000002</v>
      </c>
      <c r="I27" s="13">
        <v>3.8409499999999999</v>
      </c>
      <c r="J27" s="13">
        <v>10.578119999999998</v>
      </c>
      <c r="K27" s="12" t="s">
        <v>10</v>
      </c>
      <c r="L27" s="12"/>
      <c r="M27" s="12">
        <v>346</v>
      </c>
    </row>
    <row r="28" spans="2:20" x14ac:dyDescent="0.4">
      <c r="B28" s="12" t="s">
        <v>18</v>
      </c>
      <c r="C28" s="12">
        <v>6</v>
      </c>
      <c r="D28" s="12">
        <v>1000</v>
      </c>
      <c r="E28" s="12">
        <v>2.5</v>
      </c>
      <c r="F28" s="13">
        <v>262.435</v>
      </c>
      <c r="G28" s="14">
        <v>0.142765</v>
      </c>
      <c r="H28" s="13">
        <v>8.0569400000000009</v>
      </c>
      <c r="I28" s="13">
        <v>3.9905499999999998</v>
      </c>
      <c r="J28" s="13">
        <v>10.497400000000001</v>
      </c>
      <c r="K28" s="12" t="s">
        <v>10</v>
      </c>
      <c r="L28" s="12"/>
      <c r="M28" s="12">
        <v>345</v>
      </c>
    </row>
    <row r="29" spans="2:20" x14ac:dyDescent="0.4">
      <c r="B29" s="2"/>
      <c r="C29" s="2"/>
      <c r="D29" s="2"/>
      <c r="E29" s="2"/>
      <c r="F29" s="7"/>
      <c r="G29" s="9"/>
      <c r="H29" s="7"/>
      <c r="I29" s="7"/>
      <c r="J29" s="7"/>
      <c r="K29" s="2"/>
      <c r="L29" s="2"/>
    </row>
    <row r="30" spans="2:20" x14ac:dyDescent="0.4">
      <c r="B30" s="3" t="s">
        <v>21</v>
      </c>
      <c r="C30" s="3">
        <v>1</v>
      </c>
      <c r="D30" s="3">
        <v>300</v>
      </c>
      <c r="E30" s="3">
        <v>1.5</v>
      </c>
      <c r="F30" s="6">
        <v>93.99</v>
      </c>
      <c r="G30" s="10">
        <v>3.2785300000000003E-2</v>
      </c>
      <c r="H30" s="6">
        <v>31.747499999999999</v>
      </c>
      <c r="I30" s="6">
        <v>19.751899999999999</v>
      </c>
      <c r="J30" s="6">
        <v>20.886666666666663</v>
      </c>
      <c r="K30" s="3" t="s">
        <v>10</v>
      </c>
      <c r="L30" s="3"/>
      <c r="M30" s="3">
        <v>140</v>
      </c>
      <c r="O30">
        <v>400</v>
      </c>
      <c r="P30">
        <v>5</v>
      </c>
      <c r="Q30">
        <v>2</v>
      </c>
      <c r="R30">
        <v>3</v>
      </c>
      <c r="S30" t="s">
        <v>19</v>
      </c>
      <c r="T30" t="s">
        <v>19</v>
      </c>
    </row>
    <row r="31" spans="2:20" x14ac:dyDescent="0.4">
      <c r="B31" s="3" t="s">
        <v>21</v>
      </c>
      <c r="C31" s="3">
        <v>3</v>
      </c>
      <c r="D31" s="3">
        <v>300</v>
      </c>
      <c r="E31" s="3">
        <v>1.5</v>
      </c>
      <c r="F31" s="6"/>
      <c r="G31" s="10"/>
      <c r="H31" s="6"/>
      <c r="I31" s="6"/>
      <c r="J31" s="6"/>
      <c r="K31" s="3" t="s">
        <v>20</v>
      </c>
      <c r="L31" s="3"/>
      <c r="M31" s="3" t="s">
        <v>19</v>
      </c>
      <c r="O31">
        <v>1000</v>
      </c>
      <c r="P31">
        <v>6</v>
      </c>
      <c r="Q31">
        <v>5</v>
      </c>
      <c r="R31">
        <v>1</v>
      </c>
      <c r="S31" t="s">
        <v>19</v>
      </c>
      <c r="T31" t="s">
        <v>19</v>
      </c>
    </row>
    <row r="32" spans="2:20" x14ac:dyDescent="0.4">
      <c r="B32" s="3" t="s">
        <v>21</v>
      </c>
      <c r="C32" s="3">
        <v>5</v>
      </c>
      <c r="D32" s="3">
        <v>300</v>
      </c>
      <c r="E32" s="3">
        <v>1.5</v>
      </c>
      <c r="F32" s="6"/>
      <c r="G32" s="10"/>
      <c r="H32" s="6"/>
      <c r="I32" s="6"/>
      <c r="J32" s="6"/>
      <c r="K32" s="3" t="s">
        <v>20</v>
      </c>
      <c r="L32" s="3"/>
      <c r="M32" s="3" t="s">
        <v>19</v>
      </c>
      <c r="Q32" t="s">
        <v>82</v>
      </c>
    </row>
    <row r="33" spans="2:20" x14ac:dyDescent="0.4">
      <c r="B33" s="12" t="s">
        <v>80</v>
      </c>
      <c r="C33" s="12">
        <v>1</v>
      </c>
      <c r="D33" s="12">
        <v>300</v>
      </c>
      <c r="E33" s="12">
        <v>1.5</v>
      </c>
      <c r="F33" s="12">
        <v>88.093000000000004</v>
      </c>
      <c r="G33" s="12">
        <v>4.9792200000000002E-2</v>
      </c>
      <c r="H33" s="12">
        <v>28.899799999999999</v>
      </c>
      <c r="I33" s="12">
        <v>16.862400000000001</v>
      </c>
      <c r="J33" s="13">
        <v>19.576222222222224</v>
      </c>
      <c r="K33" s="12" t="s">
        <v>10</v>
      </c>
      <c r="L33" s="12" t="s">
        <v>81</v>
      </c>
      <c r="M33" s="12">
        <v>139.36000000000001</v>
      </c>
      <c r="N33" s="15"/>
    </row>
    <row r="34" spans="2:20" x14ac:dyDescent="0.4">
      <c r="B34" s="12" t="s">
        <v>80</v>
      </c>
      <c r="C34" s="12">
        <v>3</v>
      </c>
      <c r="D34" s="12">
        <v>300</v>
      </c>
      <c r="E34" s="12">
        <v>1.5</v>
      </c>
      <c r="F34" s="12">
        <v>91.611000000000004</v>
      </c>
      <c r="G34" s="12">
        <v>4.9848700000000003E-2</v>
      </c>
      <c r="H34" s="12">
        <v>30.181000000000001</v>
      </c>
      <c r="I34" s="12">
        <v>20.770499999999998</v>
      </c>
      <c r="J34" s="13">
        <v>20.358000000000001</v>
      </c>
      <c r="K34" s="12" t="s">
        <v>10</v>
      </c>
      <c r="L34" s="12" t="s">
        <v>81</v>
      </c>
      <c r="M34" s="12">
        <v>137</v>
      </c>
      <c r="N34" s="15"/>
    </row>
    <row r="35" spans="2:20" x14ac:dyDescent="0.4">
      <c r="B35" s="12" t="s">
        <v>80</v>
      </c>
      <c r="C35" s="12">
        <v>5</v>
      </c>
      <c r="D35" s="12">
        <v>300</v>
      </c>
      <c r="E35" s="12">
        <v>1.5</v>
      </c>
      <c r="F35" s="12">
        <v>89.751000000000005</v>
      </c>
      <c r="G35" s="12">
        <v>9.2849799999999996E-2</v>
      </c>
      <c r="H35" s="12">
        <v>29.347999999999999</v>
      </c>
      <c r="I35" s="12">
        <v>25.866900000000001</v>
      </c>
      <c r="J35" s="13">
        <v>19.944666666666667</v>
      </c>
      <c r="K35" s="12" t="s">
        <v>10</v>
      </c>
      <c r="L35" s="12" t="s">
        <v>81</v>
      </c>
      <c r="M35" s="12">
        <v>118</v>
      </c>
      <c r="N35" s="15"/>
    </row>
    <row r="36" spans="2:20" x14ac:dyDescent="0.4">
      <c r="B36" s="3" t="s">
        <v>23</v>
      </c>
      <c r="C36" s="3">
        <v>1</v>
      </c>
      <c r="D36" s="3">
        <v>400</v>
      </c>
      <c r="E36" s="3">
        <v>1.5</v>
      </c>
      <c r="F36" s="6">
        <v>113.551</v>
      </c>
      <c r="G36" s="10">
        <v>7.0583499999999993E-2</v>
      </c>
      <c r="H36" s="6">
        <v>24.597899999999999</v>
      </c>
      <c r="I36" s="6">
        <v>15.670400000000001</v>
      </c>
      <c r="J36" s="6">
        <v>18.925166666666669</v>
      </c>
      <c r="K36" s="3" t="s">
        <v>20</v>
      </c>
      <c r="L36" s="3"/>
      <c r="M36" s="3">
        <v>150</v>
      </c>
      <c r="N36" s="15"/>
    </row>
    <row r="37" spans="2:20" x14ac:dyDescent="0.4">
      <c r="B37" s="3" t="s">
        <v>23</v>
      </c>
      <c r="C37" s="3">
        <v>3</v>
      </c>
      <c r="D37" s="3">
        <v>400</v>
      </c>
      <c r="E37" s="3">
        <v>1.5</v>
      </c>
      <c r="F37" s="6">
        <v>114</v>
      </c>
      <c r="G37" s="10">
        <v>6.8213300000000004E-2</v>
      </c>
      <c r="H37" s="6">
        <v>26.301100000000002</v>
      </c>
      <c r="I37" s="6">
        <v>18.262699999999999</v>
      </c>
      <c r="J37" s="6">
        <v>18.999999999999996</v>
      </c>
      <c r="K37" s="3" t="s">
        <v>10</v>
      </c>
      <c r="L37" s="3" t="s">
        <v>22</v>
      </c>
      <c r="M37" s="3">
        <v>146</v>
      </c>
      <c r="N37" s="15"/>
    </row>
    <row r="38" spans="2:20" x14ac:dyDescent="0.4">
      <c r="B38" s="3" t="s">
        <v>23</v>
      </c>
      <c r="C38" s="3">
        <v>5</v>
      </c>
      <c r="D38" s="3">
        <v>400</v>
      </c>
      <c r="E38" s="3">
        <v>1.5</v>
      </c>
      <c r="F38" s="6">
        <v>113.8</v>
      </c>
      <c r="G38" s="10">
        <v>7.2201299999999996E-2</v>
      </c>
      <c r="H38" s="6">
        <v>23.706299999999999</v>
      </c>
      <c r="I38" s="6">
        <v>18.938199999999998</v>
      </c>
      <c r="J38" s="6">
        <v>18.966666666666665</v>
      </c>
      <c r="K38" s="3" t="s">
        <v>20</v>
      </c>
      <c r="L38" s="3"/>
      <c r="M38" s="3">
        <v>151</v>
      </c>
      <c r="N38" s="15"/>
    </row>
    <row r="39" spans="2:20" x14ac:dyDescent="0.4">
      <c r="B39" s="12" t="s">
        <v>25</v>
      </c>
      <c r="C39" s="12">
        <v>1</v>
      </c>
      <c r="D39" s="12">
        <v>500</v>
      </c>
      <c r="E39" s="12">
        <v>1.5</v>
      </c>
      <c r="F39" s="13"/>
      <c r="G39" s="16"/>
      <c r="H39" s="13">
        <v>24.938199999999998</v>
      </c>
      <c r="I39" s="13">
        <v>15.300599999999999</v>
      </c>
      <c r="J39" s="13"/>
      <c r="K39" s="12" t="s">
        <v>20</v>
      </c>
      <c r="L39" s="12" t="s">
        <v>26</v>
      </c>
      <c r="M39" s="12">
        <v>150</v>
      </c>
      <c r="N39" s="15"/>
    </row>
    <row r="40" spans="2:20" x14ac:dyDescent="0.4">
      <c r="B40" s="12" t="s">
        <v>25</v>
      </c>
      <c r="C40" s="12">
        <v>3</v>
      </c>
      <c r="D40" s="12">
        <v>500</v>
      </c>
      <c r="E40" s="12">
        <v>1.5</v>
      </c>
      <c r="F40" s="13">
        <v>138.13800000000001</v>
      </c>
      <c r="G40" s="16">
        <v>0.123486</v>
      </c>
      <c r="H40" s="13">
        <v>21.343399999999999</v>
      </c>
      <c r="I40" s="13">
        <v>13.940799999999999</v>
      </c>
      <c r="J40" s="13">
        <v>18.418400000000002</v>
      </c>
      <c r="K40" s="12" t="s">
        <v>20</v>
      </c>
      <c r="L40" s="12"/>
      <c r="M40" s="12">
        <v>155</v>
      </c>
      <c r="N40" s="15"/>
    </row>
    <row r="41" spans="2:20" x14ac:dyDescent="0.4">
      <c r="B41" s="12" t="s">
        <v>25</v>
      </c>
      <c r="C41" s="12">
        <v>5</v>
      </c>
      <c r="D41" s="12">
        <v>500</v>
      </c>
      <c r="E41" s="12">
        <v>1.5</v>
      </c>
      <c r="F41" s="13">
        <v>134.131</v>
      </c>
      <c r="G41" s="16">
        <v>0.14351900000000001</v>
      </c>
      <c r="H41" s="13">
        <v>22.818000000000001</v>
      </c>
      <c r="I41" s="13">
        <v>16.088100000000001</v>
      </c>
      <c r="J41" s="13">
        <v>17.884133333333331</v>
      </c>
      <c r="K41" s="12" t="s">
        <v>10</v>
      </c>
      <c r="L41" s="12"/>
      <c r="M41" s="12">
        <v>153</v>
      </c>
      <c r="N41" s="15"/>
    </row>
    <row r="42" spans="2:20" x14ac:dyDescent="0.4">
      <c r="B42" s="3" t="s">
        <v>24</v>
      </c>
      <c r="C42" s="3">
        <v>1</v>
      </c>
      <c r="D42" s="3">
        <v>1000</v>
      </c>
      <c r="E42" s="3">
        <v>1.5</v>
      </c>
      <c r="F42" s="6">
        <v>265</v>
      </c>
      <c r="G42" s="10">
        <v>4.1162400000000002E-2</v>
      </c>
      <c r="H42" s="6">
        <v>10.7067</v>
      </c>
      <c r="I42" s="6">
        <v>7.1615799999999998</v>
      </c>
      <c r="J42" s="6">
        <v>17.666666666666668</v>
      </c>
      <c r="K42" s="3" t="s">
        <v>10</v>
      </c>
      <c r="L42" s="3"/>
      <c r="M42" s="3">
        <v>329</v>
      </c>
      <c r="N42" s="15"/>
    </row>
    <row r="43" spans="2:20" x14ac:dyDescent="0.4">
      <c r="B43" s="3" t="s">
        <v>24</v>
      </c>
      <c r="C43" s="3">
        <v>3</v>
      </c>
      <c r="D43" s="3">
        <v>1000</v>
      </c>
      <c r="E43" s="3">
        <v>1.5</v>
      </c>
      <c r="F43" s="6">
        <v>255</v>
      </c>
      <c r="G43" s="10">
        <v>4.7273099999999998E-2</v>
      </c>
      <c r="H43" s="6">
        <v>11.9458</v>
      </c>
      <c r="I43" s="6">
        <v>8.0440400000000007</v>
      </c>
      <c r="J43" s="6">
        <v>17</v>
      </c>
      <c r="K43" s="3" t="s">
        <v>10</v>
      </c>
      <c r="L43" s="3"/>
      <c r="M43" s="3">
        <v>324</v>
      </c>
      <c r="N43" s="15"/>
    </row>
    <row r="44" spans="2:20" x14ac:dyDescent="0.4">
      <c r="B44" s="3" t="s">
        <v>24</v>
      </c>
      <c r="C44" s="3">
        <v>5</v>
      </c>
      <c r="D44" s="3">
        <v>1000</v>
      </c>
      <c r="E44" s="3">
        <v>1.5</v>
      </c>
      <c r="F44" s="6">
        <v>253.60900000000001</v>
      </c>
      <c r="G44" s="10">
        <v>6.9934099999999999E-2</v>
      </c>
      <c r="H44" s="6">
        <v>16.0686</v>
      </c>
      <c r="I44" s="6">
        <v>19.778400000000001</v>
      </c>
      <c r="J44" s="6">
        <v>16.907266666666668</v>
      </c>
      <c r="K44" s="3" t="s">
        <v>10</v>
      </c>
      <c r="L44" s="3" t="s">
        <v>22</v>
      </c>
      <c r="M44" s="3">
        <v>309</v>
      </c>
      <c r="N44" s="15"/>
    </row>
    <row r="45" spans="2:20" x14ac:dyDescent="0.4">
      <c r="B45" s="3" t="s">
        <v>21</v>
      </c>
      <c r="C45" s="3">
        <v>2</v>
      </c>
      <c r="D45" s="3">
        <v>300</v>
      </c>
      <c r="E45" s="3">
        <v>2.5</v>
      </c>
      <c r="F45" s="6"/>
      <c r="G45" s="10"/>
      <c r="H45" s="6"/>
      <c r="I45" s="6"/>
      <c r="J45" s="6"/>
      <c r="K45" s="3" t="s">
        <v>20</v>
      </c>
      <c r="L45" s="3"/>
      <c r="M45" s="3" t="s">
        <v>19</v>
      </c>
      <c r="O45">
        <v>500</v>
      </c>
      <c r="P45">
        <v>5</v>
      </c>
      <c r="Q45">
        <v>2</v>
      </c>
      <c r="R45">
        <v>2</v>
      </c>
      <c r="S45">
        <v>1</v>
      </c>
      <c r="T45" t="s">
        <v>19</v>
      </c>
    </row>
    <row r="46" spans="2:20" x14ac:dyDescent="0.4">
      <c r="B46" s="3" t="s">
        <v>21</v>
      </c>
      <c r="C46" s="3">
        <v>4</v>
      </c>
      <c r="D46" s="3">
        <v>300</v>
      </c>
      <c r="E46" s="3">
        <v>2.5</v>
      </c>
      <c r="F46" s="6">
        <v>94.970200000000006</v>
      </c>
      <c r="G46" s="10">
        <v>1.0695E-2</v>
      </c>
      <c r="H46" s="6">
        <v>29.161000000000001</v>
      </c>
      <c r="I46" s="6">
        <v>14.444100000000001</v>
      </c>
      <c r="J46" s="6">
        <v>12.662693333333335</v>
      </c>
      <c r="K46" s="3" t="s">
        <v>20</v>
      </c>
      <c r="L46" s="3"/>
      <c r="M46" s="3">
        <v>119</v>
      </c>
      <c r="O46" t="s">
        <v>62</v>
      </c>
      <c r="P46">
        <v>26</v>
      </c>
      <c r="Q46">
        <v>15</v>
      </c>
      <c r="R46">
        <v>7</v>
      </c>
      <c r="S46">
        <v>1</v>
      </c>
      <c r="T46">
        <v>3</v>
      </c>
    </row>
    <row r="47" spans="2:20" x14ac:dyDescent="0.4">
      <c r="B47" s="12" t="s">
        <v>80</v>
      </c>
      <c r="C47" s="12">
        <v>2</v>
      </c>
      <c r="D47" s="12">
        <v>300</v>
      </c>
      <c r="E47" s="12">
        <v>2.5</v>
      </c>
      <c r="F47" s="12">
        <v>93.456000000000003</v>
      </c>
      <c r="G47" s="12">
        <v>5.5408399999999997E-2</v>
      </c>
      <c r="H47" s="12">
        <v>25.064399999999999</v>
      </c>
      <c r="I47" s="12">
        <v>14.480499999999999</v>
      </c>
      <c r="J47" s="13">
        <v>12.460800000000001</v>
      </c>
      <c r="K47" s="12" t="s">
        <v>10</v>
      </c>
      <c r="L47" s="12" t="s">
        <v>81</v>
      </c>
      <c r="M47" s="12">
        <v>144</v>
      </c>
      <c r="N47" s="15"/>
    </row>
    <row r="48" spans="2:20" x14ac:dyDescent="0.4">
      <c r="B48" s="12" t="s">
        <v>80</v>
      </c>
      <c r="C48" s="12">
        <v>4</v>
      </c>
      <c r="D48" s="12">
        <v>300</v>
      </c>
      <c r="E48" s="12">
        <v>2.5</v>
      </c>
      <c r="F48" s="12">
        <v>94.665000000000006</v>
      </c>
      <c r="G48" s="12">
        <v>6.6311099999999998E-2</v>
      </c>
      <c r="H48" s="12">
        <v>28.295200000000001</v>
      </c>
      <c r="I48" s="12">
        <v>18.113700000000001</v>
      </c>
      <c r="J48" s="13">
        <v>12.622</v>
      </c>
      <c r="K48" s="12" t="s">
        <v>10</v>
      </c>
      <c r="L48" s="12" t="s">
        <v>81</v>
      </c>
      <c r="M48" s="12">
        <v>139</v>
      </c>
      <c r="N48" s="15"/>
    </row>
    <row r="49" spans="2:14" x14ac:dyDescent="0.4">
      <c r="B49" s="3" t="s">
        <v>23</v>
      </c>
      <c r="C49" s="3">
        <v>2</v>
      </c>
      <c r="D49" s="3">
        <v>400</v>
      </c>
      <c r="E49" s="3">
        <v>2.5</v>
      </c>
      <c r="F49" s="6">
        <v>117</v>
      </c>
      <c r="G49" s="10">
        <v>5.21152E-2</v>
      </c>
      <c r="H49" s="6">
        <v>21.736000000000001</v>
      </c>
      <c r="I49" s="6">
        <v>12.696</v>
      </c>
      <c r="J49" s="6">
        <v>11.7</v>
      </c>
      <c r="K49" s="3" t="s">
        <v>20</v>
      </c>
      <c r="L49" s="3"/>
      <c r="M49" s="3">
        <v>153</v>
      </c>
      <c r="N49" s="15"/>
    </row>
    <row r="50" spans="2:14" x14ac:dyDescent="0.4">
      <c r="B50" s="3" t="s">
        <v>23</v>
      </c>
      <c r="C50" s="3">
        <v>4</v>
      </c>
      <c r="D50" s="3">
        <v>400</v>
      </c>
      <c r="E50" s="3">
        <v>2.5</v>
      </c>
      <c r="F50" s="6">
        <v>118.248</v>
      </c>
      <c r="G50" s="10">
        <v>5.3571300000000002E-2</v>
      </c>
      <c r="H50" s="6">
        <v>22.7547</v>
      </c>
      <c r="I50" s="6">
        <v>14.491</v>
      </c>
      <c r="J50" s="6">
        <v>11.8248</v>
      </c>
      <c r="K50" s="3" t="s">
        <v>10</v>
      </c>
      <c r="L50" s="3" t="s">
        <v>22</v>
      </c>
      <c r="M50" s="5">
        <v>152</v>
      </c>
      <c r="N50" s="15"/>
    </row>
    <row r="51" spans="2:14" x14ac:dyDescent="0.4">
      <c r="B51" s="12" t="s">
        <v>25</v>
      </c>
      <c r="C51" s="12">
        <v>2</v>
      </c>
      <c r="D51" s="12">
        <v>500</v>
      </c>
      <c r="E51" s="12">
        <v>2.5</v>
      </c>
      <c r="F51" s="13">
        <v>135.971</v>
      </c>
      <c r="G51" s="16">
        <v>0.16458300000000001</v>
      </c>
      <c r="H51" s="13">
        <v>22.393000000000001</v>
      </c>
      <c r="I51" s="13">
        <v>14.928699999999999</v>
      </c>
      <c r="J51" s="13">
        <v>10.877680000000002</v>
      </c>
      <c r="K51" s="12" t="s">
        <v>20</v>
      </c>
      <c r="L51" s="12"/>
      <c r="M51" s="12">
        <v>154</v>
      </c>
      <c r="N51" s="15"/>
    </row>
    <row r="52" spans="2:14" x14ac:dyDescent="0.4">
      <c r="B52" s="12" t="s">
        <v>25</v>
      </c>
      <c r="C52" s="12">
        <v>4</v>
      </c>
      <c r="D52" s="12">
        <v>500</v>
      </c>
      <c r="E52" s="12">
        <v>2.5</v>
      </c>
      <c r="F52" s="13">
        <v>139.03100000000001</v>
      </c>
      <c r="G52" s="16">
        <v>0.14785000000000001</v>
      </c>
      <c r="H52" s="13">
        <v>21.610600000000002</v>
      </c>
      <c r="I52" s="13">
        <v>16.016500000000001</v>
      </c>
      <c r="J52" s="13">
        <v>11.122480000000001</v>
      </c>
      <c r="K52" s="12" t="s">
        <v>10</v>
      </c>
      <c r="L52" s="12"/>
      <c r="M52" s="12">
        <v>155</v>
      </c>
      <c r="N52" s="15"/>
    </row>
    <row r="53" spans="2:14" x14ac:dyDescent="0.4">
      <c r="B53" s="3" t="s">
        <v>24</v>
      </c>
      <c r="C53" s="3">
        <v>2</v>
      </c>
      <c r="D53" s="3">
        <v>1000</v>
      </c>
      <c r="E53" s="3">
        <v>2.5</v>
      </c>
      <c r="F53" s="6">
        <v>269</v>
      </c>
      <c r="G53" s="10">
        <v>1.6743999999999998E-2</v>
      </c>
      <c r="H53" s="6">
        <v>9.8016500000000004</v>
      </c>
      <c r="I53" s="6">
        <v>5.5973699999999997</v>
      </c>
      <c r="J53" s="6">
        <v>10.76</v>
      </c>
      <c r="K53" s="3" t="s">
        <v>10</v>
      </c>
      <c r="L53" s="3"/>
      <c r="M53" s="3">
        <v>332</v>
      </c>
      <c r="N53" s="15"/>
    </row>
    <row r="54" spans="2:14" x14ac:dyDescent="0.4">
      <c r="B54" s="3" t="s">
        <v>24</v>
      </c>
      <c r="C54" s="3">
        <v>4</v>
      </c>
      <c r="D54" s="3">
        <v>1000</v>
      </c>
      <c r="E54" s="3">
        <v>2.5</v>
      </c>
      <c r="F54" s="6">
        <v>260.88499999999999</v>
      </c>
      <c r="G54" s="10">
        <v>2.4747999999999999E-2</v>
      </c>
      <c r="H54" s="6">
        <v>10.804600000000001</v>
      </c>
      <c r="I54" s="6">
        <v>6.32186</v>
      </c>
      <c r="J54" s="6">
        <v>10.4354</v>
      </c>
      <c r="K54" s="3" t="s">
        <v>10</v>
      </c>
      <c r="L54" s="3"/>
      <c r="M54" s="3">
        <v>328</v>
      </c>
      <c r="N54" s="15"/>
    </row>
    <row r="55" spans="2:14" x14ac:dyDescent="0.4">
      <c r="B55" s="3" t="s">
        <v>24</v>
      </c>
      <c r="C55" s="3">
        <v>6</v>
      </c>
      <c r="D55" s="3">
        <v>1000</v>
      </c>
      <c r="E55" s="3">
        <v>2.5</v>
      </c>
      <c r="F55" s="6">
        <v>250</v>
      </c>
      <c r="G55" s="10">
        <v>6.3424400000000006E-2</v>
      </c>
      <c r="H55" s="6">
        <v>10.9544</v>
      </c>
      <c r="I55" s="6">
        <v>7.2264299999999997</v>
      </c>
      <c r="J55" s="6">
        <v>10</v>
      </c>
      <c r="K55" s="3" t="s">
        <v>20</v>
      </c>
      <c r="L55" s="3"/>
      <c r="M55" s="3">
        <v>327</v>
      </c>
      <c r="N55" s="15"/>
    </row>
  </sheetData>
  <phoneticPr fontId="1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10</vt:i4>
      </vt:variant>
    </vt:vector>
  </HeadingPairs>
  <TitlesOfParts>
    <vt:vector size="10" baseType="lpstr">
      <vt:lpstr>3QW FP 先発先行 18017納品120um厚</vt:lpstr>
      <vt:lpstr>3QW FP 先発先行 short cavity 60um厚</vt:lpstr>
      <vt:lpstr>10QW FP 後発後行　180427へき開　120um厚</vt:lpstr>
      <vt:lpstr>Sheet1</vt:lpstr>
      <vt:lpstr>3QW FP 後発後行　120um厚</vt:lpstr>
      <vt:lpstr>日記</vt:lpstr>
      <vt:lpstr>3QW</vt:lpstr>
      <vt:lpstr>Sheet3</vt:lpstr>
      <vt:lpstr>Sheet5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</dc:creator>
  <cp:lastModifiedBy>N</cp:lastModifiedBy>
  <cp:lastPrinted>2018-05-12T08:46:59Z</cp:lastPrinted>
  <dcterms:created xsi:type="dcterms:W3CDTF">2018-05-11T09:02:45Z</dcterms:created>
  <dcterms:modified xsi:type="dcterms:W3CDTF">2018-12-21T09:04:37Z</dcterms:modified>
</cp:coreProperties>
</file>